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 tabRatio="855" firstSheet="10" activeTab="22"/>
  </bookViews>
  <sheets>
    <sheet name="目录" sheetId="16" state="hidden" r:id="rId1"/>
    <sheet name="表1-1" sheetId="27" r:id="rId2"/>
    <sheet name="表1-2" sheetId="1" r:id="rId3"/>
    <sheet name="表2" sheetId="2" r:id="rId4"/>
    <sheet name="表3" sheetId="3" r:id="rId5"/>
    <sheet name="表4-1" sheetId="26" r:id="rId6"/>
    <sheet name="表4-2" sheetId="4" r:id="rId7"/>
    <sheet name="表5" sheetId="5" r:id="rId8"/>
    <sheet name="表6" sheetId="44" r:id="rId9"/>
    <sheet name="表7" sheetId="45" r:id="rId10"/>
    <sheet name="表8" sheetId="6" r:id="rId11"/>
    <sheet name="表9" sheetId="7" r:id="rId12"/>
    <sheet name="表10" sheetId="46" r:id="rId13"/>
    <sheet name="表11" sheetId="8" r:id="rId14"/>
    <sheet name="表12" sheetId="28" r:id="rId15"/>
    <sheet name="表13-1" sheetId="38" r:id="rId16"/>
    <sheet name="表13-2" sheetId="39" r:id="rId17"/>
    <sheet name="表14" sheetId="9" r:id="rId18"/>
    <sheet name="表15" sheetId="40" r:id="rId19"/>
    <sheet name="表16" sheetId="31" r:id="rId20"/>
    <sheet name="表17" sheetId="42" r:id="rId21"/>
    <sheet name="表18" sheetId="43" r:id="rId22"/>
    <sheet name="表19" sheetId="17" r:id="rId23"/>
    <sheet name="表20" sheetId="15" r:id="rId24"/>
  </sheets>
  <externalReferences>
    <externalReference r:id="rId25"/>
    <externalReference r:id="rId26"/>
    <externalReference r:id="rId27"/>
  </externalReferences>
  <definedNames>
    <definedName name="_xlnm._FilterDatabase" localSheetId="11" hidden="1">表9!$A$4:$G$147</definedName>
    <definedName name="_xlnm._FilterDatabase" localSheetId="19" hidden="1">表16!$A$5:$G$418</definedName>
    <definedName name="_xlnm._FilterDatabase" localSheetId="23" hidden="1">表20!$A$7:$T$287</definedName>
    <definedName name="_xlnm.Print_Area" localSheetId="1">'表1-1'!$A$1:$F$34</definedName>
    <definedName name="_xlnm.Print_Area" localSheetId="2">'表1-2'!$A$1:$F$33</definedName>
    <definedName name="_xlnm.Print_Area" localSheetId="22">表19!$A$1:$E$13</definedName>
    <definedName name="_xlnm.Print_Area" localSheetId="23">表20!$A$1:$T$287</definedName>
    <definedName name="_xlnm.Print_Area" localSheetId="3">表2!$A$1:$F$28</definedName>
    <definedName name="_xlnm.Print_Area" localSheetId="5">'表4-1'!$A$1:$F$34</definedName>
    <definedName name="_xlnm.Print_Area" localSheetId="6">'表4-2'!$A$1:$F$33</definedName>
    <definedName name="_xlnm.Print_Area" localSheetId="7">表5!$A$1:$F$29</definedName>
    <definedName name="_xlnm.Print_Area" localSheetId="10">表8!$A$1:$F$22</definedName>
    <definedName name="_xlnm.Print_Area" localSheetId="11">表9!$A$1:$G$147</definedName>
    <definedName name="_xlnm.Print_Titles" localSheetId="19">表16!$2:$6</definedName>
    <definedName name="_xlnm.Print_Titles" localSheetId="23">表20!$1:$6</definedName>
    <definedName name="_xlnm.Print_Titles" localSheetId="11">表9!$2:$4</definedName>
    <definedName name="_xlnm.Print_Area" localSheetId="8">表6!$A$1:$F$29</definedName>
    <definedName name="_Order1" hidden="1">255</definedName>
    <definedName name="_Order2" hidden="1">255</definedName>
    <definedName name="Database" hidden="1">#REF!</definedName>
    <definedName name="Database" localSheetId="12" hidden="1">#REF!</definedName>
    <definedName name="_xlnm.Print_Area" localSheetId="12">表10!$A$1:$I$29</definedName>
  </definedNames>
  <calcPr calcId="144525"/>
</workbook>
</file>

<file path=xl/comments1.xml><?xml version="1.0" encoding="utf-8"?>
<comments xmlns="http://schemas.openxmlformats.org/spreadsheetml/2006/main">
  <authors>
    <author>熊小飞/预算处（编审中心）/湖北省财政厅</author>
    <author>admin</author>
  </authors>
  <commentList>
    <comment ref="A61" authorId="0">
      <text>
        <r>
          <rPr>
            <sz val="9"/>
            <rFont val="宋体"/>
            <charset val="134"/>
          </rPr>
          <t xml:space="preserve">2014年一次性补助2012-2014年1128万元，从2015年起每年376万元。
</t>
        </r>
      </text>
    </comment>
    <comment ref="A69" authorId="1">
      <text>
        <r>
          <rPr>
            <sz val="9"/>
            <rFont val="宋体"/>
            <charset val="134"/>
          </rPr>
          <t>admin:
2018年7-12月半年</t>
        </r>
      </text>
    </comment>
    <comment ref="A76" authorId="0">
      <text>
        <r>
          <rPr>
            <sz val="9"/>
            <rFont val="宋体"/>
            <charset val="134"/>
          </rPr>
          <t>注意人防指挥中心补助基数、洪湖湿地调整问题</t>
        </r>
      </text>
    </comment>
  </commentList>
</comments>
</file>

<file path=xl/sharedStrings.xml><?xml version="1.0" encoding="utf-8"?>
<sst xmlns="http://schemas.openxmlformats.org/spreadsheetml/2006/main" count="4644" uniqueCount="2177">
  <si>
    <t>目录</t>
  </si>
  <si>
    <t>表号</t>
  </si>
  <si>
    <t>标题</t>
  </si>
  <si>
    <t>备注</t>
  </si>
  <si>
    <t>表1-1</t>
  </si>
  <si>
    <t>2022年地方财政总收入执行情况表</t>
  </si>
  <si>
    <t>表1-2</t>
  </si>
  <si>
    <t>2022年一般公共预算收入执行情况表</t>
  </si>
  <si>
    <t>表2</t>
  </si>
  <si>
    <t>2022年一般公共预算支出执行情况表</t>
  </si>
  <si>
    <t>表3</t>
  </si>
  <si>
    <t>2022年一般公共预算收支执行平衡表</t>
  </si>
  <si>
    <t>表4-1</t>
  </si>
  <si>
    <t>2023年地方财政总收入预算表</t>
  </si>
  <si>
    <t>表4-2</t>
  </si>
  <si>
    <t>2023年一般公共预算收入预算表</t>
  </si>
  <si>
    <t>表5</t>
  </si>
  <si>
    <t>2023年一般公共预算支出预算表</t>
  </si>
  <si>
    <t>表6</t>
  </si>
  <si>
    <t>2023年一般公共预算收支平衡表</t>
  </si>
  <si>
    <t>表7</t>
  </si>
  <si>
    <t>2023年一般共预算上级转移支付表</t>
  </si>
  <si>
    <t>表8</t>
  </si>
  <si>
    <t>2022年本级政府一般债务限额和余额情况表</t>
  </si>
  <si>
    <t>表9</t>
  </si>
  <si>
    <t>2023年部门预算收入来源分类汇总表</t>
  </si>
  <si>
    <t>表10-1</t>
  </si>
  <si>
    <t>2023年部门预算人员类和公用经费类项目支出表</t>
  </si>
  <si>
    <t>表10-2</t>
  </si>
  <si>
    <t>2023年部门预算其他运转类和特定目标类项目支出表</t>
  </si>
  <si>
    <t>表11</t>
  </si>
  <si>
    <t>2023年一般公共预算财政拨款收支预算总表</t>
  </si>
  <si>
    <t>表12</t>
  </si>
  <si>
    <t>2023年一般公共预算预算支出表（支出类别分类）</t>
  </si>
  <si>
    <t>表13</t>
  </si>
  <si>
    <t>2023年一般公共预算预算支出表（功能项级分类）</t>
  </si>
  <si>
    <t>表14</t>
  </si>
  <si>
    <t>2023年一般公共预算预算支出表（政府经济分类）</t>
  </si>
  <si>
    <t>表15</t>
  </si>
  <si>
    <t>2023年一般公共预算预算支出表（部门经济分类）</t>
  </si>
  <si>
    <t>表16</t>
  </si>
  <si>
    <t>2023年一般公共预算“五公”经费表</t>
  </si>
  <si>
    <t>表17</t>
  </si>
  <si>
    <t>2023年部门预算单位基本信息表（编制与人员）</t>
  </si>
  <si>
    <t>单位：万元</t>
  </si>
  <si>
    <t>收入项目</t>
  </si>
  <si>
    <t>2021年
决算数</t>
  </si>
  <si>
    <t>2022年
调整预算数</t>
  </si>
  <si>
    <t>2022年
执行数</t>
  </si>
  <si>
    <t>2022年执行数
占调整预算%</t>
  </si>
  <si>
    <t>增幅%</t>
  </si>
  <si>
    <t>地方财政总收入合计</t>
  </si>
  <si>
    <t>一、税收收入</t>
  </si>
  <si>
    <t>1.增值税</t>
  </si>
  <si>
    <t>2.消费税</t>
  </si>
  <si>
    <t>3.企业所得税</t>
  </si>
  <si>
    <t>4.个人所得税</t>
  </si>
  <si>
    <t>5.资源税</t>
  </si>
  <si>
    <t>6.城市维护建设税</t>
  </si>
  <si>
    <t>7.房产税</t>
  </si>
  <si>
    <t>8.印花税</t>
  </si>
  <si>
    <t>9.城镇土地使用税</t>
  </si>
  <si>
    <t>10.土地增值税</t>
  </si>
  <si>
    <t>11.车船使用和牌照税</t>
  </si>
  <si>
    <t>12.耕地占用税</t>
  </si>
  <si>
    <t>13.契税</t>
  </si>
  <si>
    <t>14.环保税</t>
  </si>
  <si>
    <t>二、非税收入</t>
  </si>
  <si>
    <t>1.专项收入</t>
  </si>
  <si>
    <t>教育费附加</t>
  </si>
  <si>
    <t>地方教育附加</t>
  </si>
  <si>
    <t>残疾人保障金</t>
  </si>
  <si>
    <t>农田水利收入</t>
  </si>
  <si>
    <t>教育资金收入</t>
  </si>
  <si>
    <t>其他专项收入</t>
  </si>
  <si>
    <t>2.行政性收费收入</t>
  </si>
  <si>
    <t>3.罚没收入</t>
  </si>
  <si>
    <t>4.国有资本经营收入</t>
  </si>
  <si>
    <t>5.国有资产有偿使用收入</t>
  </si>
  <si>
    <t>6.政府住房基金收入</t>
  </si>
  <si>
    <t>7.其他收入</t>
  </si>
  <si>
    <t>一般公共预算收入合计</t>
  </si>
  <si>
    <t>2.企业所得税</t>
  </si>
  <si>
    <t>3.个人所得税</t>
  </si>
  <si>
    <t>4.资源税</t>
  </si>
  <si>
    <t>5.城市维护建设税</t>
  </si>
  <si>
    <t>6.房产税</t>
  </si>
  <si>
    <t>7.印花税</t>
  </si>
  <si>
    <t>8.城镇土地使用税</t>
  </si>
  <si>
    <t>9.土地增值税</t>
  </si>
  <si>
    <t>10.车船使用和牌照税</t>
  </si>
  <si>
    <t>11.耕地占用税</t>
  </si>
  <si>
    <t>12.契税</t>
  </si>
  <si>
    <t>13.环保税</t>
  </si>
  <si>
    <t>支出项目</t>
  </si>
  <si>
    <t>一般公共预算支出合计</t>
  </si>
  <si>
    <t>201  一般公共服务支出</t>
  </si>
  <si>
    <t>203  国防支出</t>
  </si>
  <si>
    <t>204  公共安全支出</t>
  </si>
  <si>
    <t>205  教育支出</t>
  </si>
  <si>
    <t>206  科学技术支出</t>
  </si>
  <si>
    <t>207  文化旅游体育与传媒支出</t>
  </si>
  <si>
    <t>208  社会保障和就业支出</t>
  </si>
  <si>
    <t>210  卫生健康支出</t>
  </si>
  <si>
    <t>211  节能环保支出</t>
  </si>
  <si>
    <t>212  城乡社区支出</t>
  </si>
  <si>
    <t>213  农林水支出</t>
  </si>
  <si>
    <t>214  交通运输支出</t>
  </si>
  <si>
    <t>215  资源勘探工业信息等支出</t>
  </si>
  <si>
    <t>216  商业服务业等支出</t>
  </si>
  <si>
    <t>217  金融支出</t>
  </si>
  <si>
    <t>219  援助其他地区支出</t>
  </si>
  <si>
    <t>220  自然资源海洋气象等支出</t>
  </si>
  <si>
    <t>221  住房保障支出</t>
  </si>
  <si>
    <t>222  粮油物资储备支出</t>
  </si>
  <si>
    <t>224  灾害防治及应急管理支出</t>
  </si>
  <si>
    <t>229  其他支出</t>
  </si>
  <si>
    <t>232  债务付息支出</t>
  </si>
  <si>
    <t>233  债务发行费用支出</t>
  </si>
  <si>
    <t>收                  入</t>
  </si>
  <si>
    <t>支                  出</t>
  </si>
  <si>
    <t>项目</t>
  </si>
  <si>
    <t>2022年调整预算数</t>
  </si>
  <si>
    <t>2022年执行数</t>
  </si>
  <si>
    <t>一、一般公共预算收入</t>
  </si>
  <si>
    <t>一、一般公共预算支出</t>
  </si>
  <si>
    <t>二、转移性收入</t>
  </si>
  <si>
    <t>二、转移性支出</t>
  </si>
  <si>
    <t>1.上级补助收入</t>
  </si>
  <si>
    <t>1.上解上级支出</t>
  </si>
  <si>
    <t xml:space="preserve">  (1)返还性收入</t>
  </si>
  <si>
    <t>(1)原体制上解支出</t>
  </si>
  <si>
    <t xml:space="preserve">  (2)一般性转移支付收入</t>
  </si>
  <si>
    <t>(2)调整体制上解支出</t>
  </si>
  <si>
    <t xml:space="preserve">  (3)专项转移支付收入</t>
  </si>
  <si>
    <t>(3)其他上解支出</t>
  </si>
  <si>
    <t>2.债务转贷收入</t>
  </si>
  <si>
    <t>2.债务还本支出</t>
  </si>
  <si>
    <t>3.上年结余收入</t>
  </si>
  <si>
    <t>3.安排预算稳定调节基金</t>
  </si>
  <si>
    <t xml:space="preserve">  (1)上年结转</t>
  </si>
  <si>
    <t>4.调出资金</t>
  </si>
  <si>
    <t xml:space="preserve">  (2)净结余</t>
  </si>
  <si>
    <t>5.年终结余</t>
  </si>
  <si>
    <t>4.调入资金</t>
  </si>
  <si>
    <t xml:space="preserve">   减：结转下年支出</t>
  </si>
  <si>
    <t xml:space="preserve">  (1)从政府性基金调入</t>
  </si>
  <si>
    <t xml:space="preserve">       累计净结余</t>
  </si>
  <si>
    <t xml:space="preserve">  (2)从国有资本经营调入</t>
  </si>
  <si>
    <t xml:space="preserve">  (3)从其他资金调入</t>
  </si>
  <si>
    <t>5.动用预算稳定调节基金</t>
  </si>
  <si>
    <t>收入总计</t>
  </si>
  <si>
    <t>支出总计</t>
  </si>
  <si>
    <t>2023年
预算数</t>
  </si>
  <si>
    <t>与调整预算
相比增幅%</t>
  </si>
  <si>
    <t>与执行数
相比增长%</t>
  </si>
  <si>
    <t>2023年预算数</t>
  </si>
  <si>
    <t>各支出占比%</t>
  </si>
  <si>
    <t>227  预备费</t>
  </si>
  <si>
    <t>2023年一般公共预算本级支出预算表</t>
  </si>
  <si>
    <t>本级基本支出预算表</t>
  </si>
  <si>
    <t>科目代码</t>
  </si>
  <si>
    <t>项        目</t>
  </si>
  <si>
    <t>预算数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</si>
  <si>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</si>
  <si>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</si>
  <si>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</si>
  <si>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</si>
  <si>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</si>
  <si>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</si>
  <si>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</si>
  <si>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</si>
  <si>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</si>
  <si>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</si>
  <si>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</si>
  <si>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</si>
  <si>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</si>
  <si>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</si>
  <si>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</si>
  <si>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</si>
  <si>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</si>
  <si>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</si>
  <si>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</si>
  <si>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</si>
  <si>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</si>
  <si>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</si>
  <si>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</si>
  <si>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</si>
  <si>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</si>
  <si>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</si>
  <si>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</si>
  <si>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</si>
  <si>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</si>
  <si>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</si>
  <si>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</si>
  <si>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</si>
  <si>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</si>
  <si>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</si>
  <si>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</si>
  <si>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</si>
  <si>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</si>
  <si>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</si>
  <si>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</si>
  <si>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</si>
  <si>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</si>
  <si>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</si>
  <si>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</si>
  <si>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</si>
  <si>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</si>
  <si>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支    出    合    计</t>
  </si>
  <si>
    <t>2023年一般公共预算税收返还和上级转移支付表</t>
  </si>
  <si>
    <t>科目</t>
  </si>
  <si>
    <t>2023年
预算数合计</t>
  </si>
  <si>
    <t>本级
统筹财力</t>
  </si>
  <si>
    <t>上级专项</t>
  </si>
  <si>
    <t>合计</t>
  </si>
  <si>
    <t>一、返还性收入</t>
  </si>
  <si>
    <t>1.增值税税收返还收入</t>
  </si>
  <si>
    <t>2.消费税返还基数</t>
  </si>
  <si>
    <t>3.营改增税收返还收入</t>
  </si>
  <si>
    <t>4.财政体制调整核定返还基数</t>
  </si>
  <si>
    <t>5.成品油价格与税费改革返还基数</t>
  </si>
  <si>
    <t>二、一般转移性收入</t>
  </si>
  <si>
    <t>1.体制补助收入</t>
  </si>
  <si>
    <t>2.均衡性转移支付</t>
  </si>
  <si>
    <t>乡镇公社老放映员省级补助资金基数</t>
  </si>
  <si>
    <t>省级交通运输一般性转移支付基数（行业管理经费）</t>
  </si>
  <si>
    <t>原均衡性转移支付基数</t>
  </si>
  <si>
    <t>原政策性转移支付基数</t>
  </si>
  <si>
    <t>省级森林公安转移支付基数</t>
  </si>
  <si>
    <t>农业转移人口市民化奖补资金</t>
  </si>
  <si>
    <t>国有国家级公益林省级补偿资金</t>
  </si>
  <si>
    <t>3.县级基本财力保障补助</t>
  </si>
  <si>
    <t>离职村干部岗位补贴补助（基数）</t>
  </si>
  <si>
    <t>在职村干部转移支付补助（基数）</t>
  </si>
  <si>
    <t>村主职干部报酬转移支付（基数）</t>
  </si>
  <si>
    <t>村级运转补助（农村税费改革补助划转）</t>
  </si>
  <si>
    <t>省级重点贫困村补助资金（基数）</t>
  </si>
  <si>
    <t>新增村级组织运转经费保障</t>
  </si>
  <si>
    <t>村主职干部养老保险缴费补贴</t>
  </si>
  <si>
    <t>原规范津补贴和绩效工资补助</t>
  </si>
  <si>
    <t>2014年新增规范津补贴和绩效工资补助</t>
  </si>
  <si>
    <t>义务教育绩效工资</t>
  </si>
  <si>
    <t>公共卫生绩效工资</t>
  </si>
  <si>
    <t>取消涉企收费补助基数</t>
  </si>
  <si>
    <t>“以钱养事”补助（基数）</t>
  </si>
  <si>
    <t>县级基本财力保障转移支付</t>
  </si>
  <si>
    <t>4.结算补助收入</t>
  </si>
  <si>
    <t>市（州）对县（市）的结算补助</t>
  </si>
  <si>
    <t>下派选调生到村工作中央财政补助资金</t>
  </si>
  <si>
    <t>5.资源枯竭型城市补助</t>
  </si>
  <si>
    <t>资源枯竭型城市补助</t>
  </si>
  <si>
    <t>6.产粮油大县奖励资金</t>
  </si>
  <si>
    <t>棉花大县奖励资金</t>
  </si>
  <si>
    <t>产粮大县奖励资金</t>
  </si>
  <si>
    <t>7.重点生态功能区转移支付</t>
  </si>
  <si>
    <t>重点生态功能区转移支付</t>
  </si>
  <si>
    <t>8.固定补助收入</t>
  </si>
  <si>
    <t>2016年工商系统划转经费</t>
  </si>
  <si>
    <t>2016年质监系统划转经费</t>
  </si>
  <si>
    <t>关于下达全省监察体制改革人员转隶后划转经费基数的通知</t>
  </si>
  <si>
    <t>关于下达2020年中央对地方审计专项补助经费的通知</t>
  </si>
  <si>
    <t>下达工商行政管理专项补助经费</t>
  </si>
  <si>
    <t>民办教师转移支付资金（基数）</t>
  </si>
  <si>
    <t>农村义务教育骨干教师补助（基数）</t>
  </si>
  <si>
    <t>农村义务教育阶段教师省级统招统派经费（基数）</t>
  </si>
  <si>
    <t>退耕还林还草地方减收转移支付补助</t>
  </si>
  <si>
    <t>国有农场综合改革转移支付资金</t>
  </si>
  <si>
    <t>国有小三场综合改革转移支付</t>
  </si>
  <si>
    <t>国有农场小型公益事业转移支付资金</t>
  </si>
  <si>
    <t>大型泵站公益性排涝电费补助资金（基数）</t>
  </si>
  <si>
    <t>中央政策性破产关闭企业分离办社会职能补助收入</t>
  </si>
  <si>
    <t>2012年新增企事业划转补助基数</t>
  </si>
  <si>
    <t>2011年药监下划补助（含津补贴）</t>
  </si>
  <si>
    <t>食品药品监管体改划转人员经费</t>
  </si>
  <si>
    <t>村级医疗机构补助基数</t>
  </si>
  <si>
    <t>原调资转移支付补助基数</t>
  </si>
  <si>
    <t>2015年新增调资转移支付补助</t>
  </si>
  <si>
    <t>2016年新增调资转移支付补助</t>
  </si>
  <si>
    <t>2018年新增调资转移支付补助</t>
  </si>
  <si>
    <t>2019年新增调资转移支付补助</t>
  </si>
  <si>
    <t>农村税费改革固定性转移支付</t>
  </si>
  <si>
    <t>调减农村税费改革固定性转移支付</t>
  </si>
  <si>
    <t>农村税费改革过渡性转移支付</t>
  </si>
  <si>
    <t>农业税免征取消农业特产税转移支付补助</t>
  </si>
  <si>
    <t>划转原国税部门养老保险缴费和离退休人员经费基数</t>
  </si>
  <si>
    <t>定额结算补助收入</t>
  </si>
  <si>
    <t>固投调节税暂停征收财政减收补助</t>
  </si>
  <si>
    <t>义务教育政策性转移支付（基数）</t>
  </si>
  <si>
    <t>人武职工补助资金</t>
  </si>
  <si>
    <t>调资转移支付补助</t>
  </si>
  <si>
    <t>9.革命老区转移支付补助收入</t>
  </si>
  <si>
    <t>革命老区转移支付补助收入</t>
  </si>
  <si>
    <t>14.科学技术共同财政事权转移支付收入</t>
  </si>
  <si>
    <t>15.文化旅游体育与传媒共同财政事权转移支付收入</t>
  </si>
  <si>
    <t>16.社会保障和就业共同财政事权转移支付收入</t>
  </si>
  <si>
    <t>中央优抚对象补助经费</t>
  </si>
  <si>
    <t>城乡居民基本养老保险中央财政补助资金</t>
  </si>
  <si>
    <t>17.卫生健康共同财政事权转移支付收入</t>
  </si>
  <si>
    <t>18.节能环保共同财政事权转移支付收入</t>
  </si>
  <si>
    <t>19.农林水共同财政事权转移支付收入</t>
  </si>
  <si>
    <t>农业保险保费补贴资金</t>
  </si>
  <si>
    <t>目标价格补贴（稻谷）</t>
  </si>
  <si>
    <t>中央耕地地力保护补贴资金</t>
  </si>
  <si>
    <t>林改减征“两金”补偿资金</t>
  </si>
  <si>
    <t>省级生态公益林补偿资金</t>
  </si>
  <si>
    <t>中央水利发展资金</t>
  </si>
  <si>
    <t>20.交通运输共同财政事权转移支付收入</t>
  </si>
  <si>
    <t>普通公路建设养护省级补助资金</t>
  </si>
  <si>
    <t>道路运输物流省级补助资金</t>
  </si>
  <si>
    <t>农村公路新改建补助资金</t>
  </si>
  <si>
    <t>普通国省道大中修</t>
  </si>
  <si>
    <t>农村公路路面改善工程</t>
  </si>
  <si>
    <t>21.住房保障共同财政事权转移支付收入</t>
  </si>
  <si>
    <t>22.粮油物资储备共同财政事权转移支付收入</t>
  </si>
  <si>
    <t>粮食风险基金省级包干补助资金</t>
  </si>
  <si>
    <t>23.灾害防治及应急管理共同财政事权转移支付收入</t>
  </si>
  <si>
    <t>24.其他共同财政事权转移支付收入</t>
  </si>
  <si>
    <t>25.增值税留抵退税转移支付</t>
  </si>
  <si>
    <t>大中型企业留抵退税补助</t>
  </si>
  <si>
    <t>26.其他退税减税降费转移支付</t>
  </si>
  <si>
    <t>其他减税降费补助</t>
  </si>
  <si>
    <t>27.公共安全共同财政事权转移支付收入</t>
  </si>
  <si>
    <t>中央政法纪检监察转移支付资金</t>
  </si>
  <si>
    <t>省级政法转移支付资金</t>
  </si>
  <si>
    <t>28.教育共同财政事权转移支付收入</t>
  </si>
  <si>
    <t>城乡义务教育补助经费</t>
  </si>
  <si>
    <t>29.巩固脱贫攻坚成果衔接乡村振兴转移支付收入</t>
  </si>
  <si>
    <t>中央财政衔接推进乡村振兴补助资金</t>
  </si>
  <si>
    <t>30.医疗卫生共同财政事权转移支付收入</t>
  </si>
  <si>
    <t>中央优抚对象医疗保障经费</t>
  </si>
  <si>
    <t>31.其他一般性转移支付补助收入</t>
  </si>
  <si>
    <t>三、专项转移支付收入</t>
  </si>
  <si>
    <t>[201]一般公共服务支出</t>
  </si>
  <si>
    <t>[203]国防支出</t>
  </si>
  <si>
    <t>[205]教育支出</t>
  </si>
  <si>
    <t>[206]科学技术支出</t>
  </si>
  <si>
    <t>[207]文化体育与传媒支出</t>
  </si>
  <si>
    <t>[208]社会保障和就业支出</t>
  </si>
  <si>
    <t>[210]医疗卫生与计划生育支出</t>
  </si>
  <si>
    <t>[211]节能环保支出</t>
  </si>
  <si>
    <t>[212]城乡社区支出</t>
  </si>
  <si>
    <t>[213]农林水支出</t>
  </si>
  <si>
    <t>普惠金融发展专项资金</t>
  </si>
  <si>
    <t>中央普惠金融发展专项资金</t>
  </si>
  <si>
    <t>[214]交通运输支出</t>
  </si>
  <si>
    <t>[215]资源勘探工业信息等支出</t>
  </si>
  <si>
    <t>[216]商业服务业等支出</t>
  </si>
  <si>
    <t>[220]国土海洋气象等支出</t>
  </si>
  <si>
    <t>自然资源利用与保护</t>
  </si>
  <si>
    <t>[221]住房保障支出</t>
  </si>
  <si>
    <t>[222]粮油物资储备支出</t>
  </si>
  <si>
    <t>[224]灾害防治及应急管理支出</t>
  </si>
  <si>
    <t>防震减灾专项资金</t>
  </si>
  <si>
    <t>[229]其他支出</t>
  </si>
  <si>
    <t>表10</t>
  </si>
  <si>
    <t>对乡镇一般公共预算税收返还及转移支付表</t>
  </si>
  <si>
    <t>本级人大批复的预算无此项内容</t>
  </si>
  <si>
    <t>项目名称</t>
  </si>
  <si>
    <t>XX镇</t>
  </si>
  <si>
    <t>XX乡</t>
  </si>
  <si>
    <t>转移性支出</t>
  </si>
  <si>
    <t>一、税收返还</t>
  </si>
  <si>
    <t>二、一般性转移支付</t>
  </si>
  <si>
    <t>三、专项转移支付支出</t>
  </si>
  <si>
    <t xml:space="preserve">    一般公共服务 </t>
  </si>
  <si>
    <t xml:space="preserve">        项目1</t>
  </si>
  <si>
    <t xml:space="preserve">        ……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</si>
  <si>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</si>
  <si>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</si>
  <si>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</si>
  <si>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</si>
  <si>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</si>
  <si>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</si>
  <si>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 </t>
  </si>
  <si>
    <t xml:space="preserve">    城乡社区</t>
  </si>
  <si>
    <t xml:space="preserve">    农林水 </t>
  </si>
  <si>
    <t xml:space="preserve">    交通运输 </t>
  </si>
  <si>
    <t xml:space="preserve">    资源勘探工业信息等</t>
  </si>
  <si>
    <t xml:space="preserve">    商业服务业等 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</si>
  <si>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</si>
  <si>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</si>
  <si>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</si>
  <si>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</si>
  <si>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</si>
  <si>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其他支出</t>
  </si>
  <si>
    <t>2022年
一般债务限额</t>
  </si>
  <si>
    <t>2022年
一般债务转贷额</t>
  </si>
  <si>
    <t>2022年一般债务
偿还本金额</t>
  </si>
  <si>
    <t>2022年末
一般债务余额</t>
  </si>
  <si>
    <t>大冶市本级</t>
  </si>
  <si>
    <t>含外国政府和国际金融组织贷款</t>
  </si>
  <si>
    <t>单位
编码</t>
  </si>
  <si>
    <t>单位名称</t>
  </si>
  <si>
    <t>总计</t>
  </si>
  <si>
    <t>财政拨款收入</t>
  </si>
  <si>
    <t>财政
专户
管理
资金
收入</t>
  </si>
  <si>
    <t>单位资金</t>
  </si>
  <si>
    <t>财政
拨款
（补助）</t>
  </si>
  <si>
    <t>纳入预算管理的非税收入拨款</t>
  </si>
  <si>
    <t>小计</t>
  </si>
  <si>
    <t>事业
收入</t>
  </si>
  <si>
    <t>上级
补助
收入</t>
  </si>
  <si>
    <t>附属
单位
上缴
收入</t>
  </si>
  <si>
    <t>事业
单位
经营
收入</t>
  </si>
  <si>
    <t>其他
收入</t>
  </si>
  <si>
    <t>专项
收入
拨款</t>
  </si>
  <si>
    <t>行政事业
单位资产
收益拨款</t>
  </si>
  <si>
    <t>其他纳入
预算管理
非税拨款</t>
  </si>
  <si>
    <t>行政政法股合计</t>
  </si>
  <si>
    <t>001001</t>
  </si>
  <si>
    <t>中共市委办公室本级</t>
  </si>
  <si>
    <t>002001</t>
  </si>
  <si>
    <t>中共市委政研室本级</t>
  </si>
  <si>
    <t>003001</t>
  </si>
  <si>
    <t>市信访局本级</t>
  </si>
  <si>
    <t>004001</t>
  </si>
  <si>
    <t>中共市委组织部本级</t>
  </si>
  <si>
    <t>005001</t>
  </si>
  <si>
    <t>中共市委政法委本级</t>
  </si>
  <si>
    <t>006001</t>
  </si>
  <si>
    <t>市工商业联合会本级</t>
  </si>
  <si>
    <t>007001</t>
  </si>
  <si>
    <t>市妇女联合会本级</t>
  </si>
  <si>
    <t>008001</t>
  </si>
  <si>
    <t>共青团市委本级</t>
  </si>
  <si>
    <t>009001</t>
  </si>
  <si>
    <t>市人大常委会办公室本级</t>
  </si>
  <si>
    <t>010001</t>
  </si>
  <si>
    <t>市政协委员会办公室本级</t>
  </si>
  <si>
    <t>011001</t>
  </si>
  <si>
    <t>市人民政府办公室本级</t>
  </si>
  <si>
    <t>012001</t>
  </si>
  <si>
    <t>市机关事务服务中心本级</t>
  </si>
  <si>
    <t>013001</t>
  </si>
  <si>
    <t>中共市委编办本级</t>
  </si>
  <si>
    <t>014001</t>
  </si>
  <si>
    <t>大冶市统计局本级</t>
  </si>
  <si>
    <t>015001</t>
  </si>
  <si>
    <t>大冶市审计局本级</t>
  </si>
  <si>
    <t>016001</t>
  </si>
  <si>
    <t>市财政局本级</t>
  </si>
  <si>
    <t>017001</t>
  </si>
  <si>
    <t>市公安局本级</t>
  </si>
  <si>
    <t>018001</t>
  </si>
  <si>
    <t>市司法局本级</t>
  </si>
  <si>
    <t>019001</t>
  </si>
  <si>
    <t>中共市委统战部</t>
  </si>
  <si>
    <t>020001</t>
  </si>
  <si>
    <t>中共市纪律检查委员会本级</t>
  </si>
  <si>
    <t>021001</t>
  </si>
  <si>
    <t>中共市委巡察办本级</t>
  </si>
  <si>
    <t>022001</t>
  </si>
  <si>
    <t>市市场监督管理局本级</t>
  </si>
  <si>
    <t>023001</t>
  </si>
  <si>
    <t>市档案馆本级</t>
  </si>
  <si>
    <t>024001</t>
  </si>
  <si>
    <t>市总工会本级</t>
  </si>
  <si>
    <t>农业农村股合计</t>
  </si>
  <si>
    <t>101001</t>
  </si>
  <si>
    <t>市农业农村局本级</t>
  </si>
  <si>
    <t>101002</t>
  </si>
  <si>
    <t>市畜牧兽医服务中心</t>
  </si>
  <si>
    <t>101003</t>
  </si>
  <si>
    <t>市农业综合执法大队</t>
  </si>
  <si>
    <t>101004</t>
  </si>
  <si>
    <t>市生态能源推广服务中心</t>
  </si>
  <si>
    <t>101005</t>
  </si>
  <si>
    <t>市种植业服务中心</t>
  </si>
  <si>
    <t>101006</t>
  </si>
  <si>
    <t>市政府蔬菜保障中心</t>
  </si>
  <si>
    <t>101007</t>
  </si>
  <si>
    <t>市农业科学研究所</t>
  </si>
  <si>
    <t>101008</t>
  </si>
  <si>
    <t>市农业机械服务中心</t>
  </si>
  <si>
    <t>101010</t>
  </si>
  <si>
    <t>市水产服务中心</t>
  </si>
  <si>
    <t>101011</t>
  </si>
  <si>
    <t>市三农金融服务中心</t>
  </si>
  <si>
    <t>101012</t>
  </si>
  <si>
    <t>市农村经济经营服务中心</t>
  </si>
  <si>
    <t>102001</t>
  </si>
  <si>
    <t>市水利和湖泊局本级</t>
  </si>
  <si>
    <t>102002</t>
  </si>
  <si>
    <t>大冶湖枢纽工程管理站</t>
  </si>
  <si>
    <t>103001</t>
  </si>
  <si>
    <t>市人工影响天气办公室本级</t>
  </si>
  <si>
    <t>104001</t>
  </si>
  <si>
    <t>湖北保安湖湿地管委会本级</t>
  </si>
  <si>
    <t>105001</t>
  </si>
  <si>
    <t>市乡村振兴局本级</t>
  </si>
  <si>
    <t>社会保障股合计</t>
  </si>
  <si>
    <t>201001</t>
  </si>
  <si>
    <t>市民政局本级</t>
  </si>
  <si>
    <t>201002</t>
  </si>
  <si>
    <t>市民政局婚姻登记处</t>
  </si>
  <si>
    <t>201003</t>
  </si>
  <si>
    <t>市殡葬管理局</t>
  </si>
  <si>
    <t>201004</t>
  </si>
  <si>
    <t>市社会福利中心</t>
  </si>
  <si>
    <t>201005</t>
  </si>
  <si>
    <t>市救助管理站</t>
  </si>
  <si>
    <t>202001</t>
  </si>
  <si>
    <t>市残疾人联合会本级</t>
  </si>
  <si>
    <t>203001</t>
  </si>
  <si>
    <t>市医疗保障局本级</t>
  </si>
  <si>
    <t>204001</t>
  </si>
  <si>
    <t>市人力资源和社会保障局本级</t>
  </si>
  <si>
    <t>204002</t>
  </si>
  <si>
    <t>市公共就业和人才服务局</t>
  </si>
  <si>
    <t>204003</t>
  </si>
  <si>
    <t>市社会养老保险局</t>
  </si>
  <si>
    <t>204004</t>
  </si>
  <si>
    <t>市城乡居民社会养老保险局</t>
  </si>
  <si>
    <t>205001</t>
  </si>
  <si>
    <t>市卫生健康局本级</t>
  </si>
  <si>
    <t>205002</t>
  </si>
  <si>
    <t>市卫生健康综合执法大队</t>
  </si>
  <si>
    <t>205003</t>
  </si>
  <si>
    <t>市中医医院</t>
  </si>
  <si>
    <t>205004</t>
  </si>
  <si>
    <t>大冶市妇幼保健计划生育服务中心</t>
  </si>
  <si>
    <t>205005</t>
  </si>
  <si>
    <t>市防治艾滋病服务中心</t>
  </si>
  <si>
    <t>205006</t>
  </si>
  <si>
    <t>市疾病预防控制中心</t>
  </si>
  <si>
    <t>205007</t>
  </si>
  <si>
    <t>市总医院</t>
  </si>
  <si>
    <t>205008</t>
  </si>
  <si>
    <t>市人民医院</t>
  </si>
  <si>
    <t>205009</t>
  </si>
  <si>
    <t>市第三人民医院</t>
  </si>
  <si>
    <t>205010</t>
  </si>
  <si>
    <t>罗家桥卫生院</t>
  </si>
  <si>
    <t>205011</t>
  </si>
  <si>
    <t>市还地桥中心卫生院</t>
  </si>
  <si>
    <t>205012</t>
  </si>
  <si>
    <t>市第四人民医院</t>
  </si>
  <si>
    <t>205013</t>
  </si>
  <si>
    <t>市金山店卫生院</t>
  </si>
  <si>
    <t>205014</t>
  </si>
  <si>
    <t>市陈贵中心卫生院</t>
  </si>
  <si>
    <t>205015</t>
  </si>
  <si>
    <t>市茗山卫生院</t>
  </si>
  <si>
    <t>205016</t>
  </si>
  <si>
    <t>市灵乡卫生院</t>
  </si>
  <si>
    <t>205017</t>
  </si>
  <si>
    <t>市第二人民医院</t>
  </si>
  <si>
    <t>205018</t>
  </si>
  <si>
    <t>市刘仁八卫生院</t>
  </si>
  <si>
    <t>205019</t>
  </si>
  <si>
    <t>市殷祖中心卫生院</t>
  </si>
  <si>
    <t>205020</t>
  </si>
  <si>
    <t>市金湖卫生院</t>
  </si>
  <si>
    <t>205021</t>
  </si>
  <si>
    <t>市大箕铺卫生院</t>
  </si>
  <si>
    <t>205022</t>
  </si>
  <si>
    <t>市东风农场卫生院</t>
  </si>
  <si>
    <t>205023</t>
  </si>
  <si>
    <t>市尹家湖社区卫生服务中心</t>
  </si>
  <si>
    <t>206001</t>
  </si>
  <si>
    <t>市退役军人事务局本级</t>
  </si>
  <si>
    <t>207001</t>
  </si>
  <si>
    <t>市红十字会本级</t>
  </si>
  <si>
    <t>经济建设股合计</t>
  </si>
  <si>
    <t>301001</t>
  </si>
  <si>
    <t>市发展和改革局本级</t>
  </si>
  <si>
    <t>302001</t>
  </si>
  <si>
    <t>市住房和城乡建设局本级</t>
  </si>
  <si>
    <t>302007</t>
  </si>
  <si>
    <t>市城建重点工程服务中心</t>
  </si>
  <si>
    <t>302008</t>
  </si>
  <si>
    <t>市城区房管所</t>
  </si>
  <si>
    <t>303001</t>
  </si>
  <si>
    <t>市城市管理执法局本级</t>
  </si>
  <si>
    <t>303002</t>
  </si>
  <si>
    <t>市园林绿化管理局</t>
  </si>
  <si>
    <t>303003</t>
  </si>
  <si>
    <t>市城市排水管理处</t>
  </si>
  <si>
    <t>303004</t>
  </si>
  <si>
    <t>市燃气管理处</t>
  </si>
  <si>
    <t>303005</t>
  </si>
  <si>
    <t>市城市管理综合执法大队</t>
  </si>
  <si>
    <t>303006</t>
  </si>
  <si>
    <t>市城市公园管理处</t>
  </si>
  <si>
    <t>304001</t>
  </si>
  <si>
    <t>市交通运输局本级</t>
  </si>
  <si>
    <t>304002</t>
  </si>
  <si>
    <t>市道路运输管理局</t>
  </si>
  <si>
    <t>304003</t>
  </si>
  <si>
    <t>市交通物流发展局</t>
  </si>
  <si>
    <t>304006</t>
  </si>
  <si>
    <t>市公路管理局</t>
  </si>
  <si>
    <t>304008</t>
  </si>
  <si>
    <t>市农村公路管理局</t>
  </si>
  <si>
    <t>305001</t>
  </si>
  <si>
    <t>市政数局本级</t>
  </si>
  <si>
    <t>306001</t>
  </si>
  <si>
    <t>市公共资源交易中心本级</t>
  </si>
  <si>
    <t>307001</t>
  </si>
  <si>
    <t>市应急管理局本级</t>
  </si>
  <si>
    <t>综合会计股合计</t>
  </si>
  <si>
    <t>401001</t>
  </si>
  <si>
    <t>黄石市生态环境局大冶分局本级</t>
  </si>
  <si>
    <t>401002</t>
  </si>
  <si>
    <t>市环境保护监测站</t>
  </si>
  <si>
    <t>402001</t>
  </si>
  <si>
    <t>市自然资源和规划局本级</t>
  </si>
  <si>
    <t>403001</t>
  </si>
  <si>
    <t>湖北黄石工矿地管理办公室本级</t>
  </si>
  <si>
    <t>企业金融股合计</t>
  </si>
  <si>
    <t>501001</t>
  </si>
  <si>
    <t>市商务局本级</t>
  </si>
  <si>
    <t>501002</t>
  </si>
  <si>
    <t>市商贸经济服务中心</t>
  </si>
  <si>
    <t>501003</t>
  </si>
  <si>
    <t>市市场管理局</t>
  </si>
  <si>
    <t>502001</t>
  </si>
  <si>
    <t>市供销合作社联合社本级</t>
  </si>
  <si>
    <t>503001</t>
  </si>
  <si>
    <t>市招商服务中心本级</t>
  </si>
  <si>
    <t>504001</t>
  </si>
  <si>
    <t>市公共检验检测中心本级</t>
  </si>
  <si>
    <t>505001</t>
  </si>
  <si>
    <t>市经济和信息化局本级</t>
  </si>
  <si>
    <t>505002</t>
  </si>
  <si>
    <t>市工业经济服务中心</t>
  </si>
  <si>
    <t>教科文股合计</t>
  </si>
  <si>
    <t>601001</t>
  </si>
  <si>
    <t>市科学技术局本级</t>
  </si>
  <si>
    <t>602001</t>
  </si>
  <si>
    <t>市文化和旅游局本级</t>
  </si>
  <si>
    <t>602002</t>
  </si>
  <si>
    <t>市文化和旅游市场执法大队</t>
  </si>
  <si>
    <t>602003</t>
  </si>
  <si>
    <t>市群众文化馆</t>
  </si>
  <si>
    <t>602004</t>
  </si>
  <si>
    <t>市社会体育事业发展中心</t>
  </si>
  <si>
    <t>602005</t>
  </si>
  <si>
    <t>市图书馆</t>
  </si>
  <si>
    <t>602006</t>
  </si>
  <si>
    <t>市艺术剧院</t>
  </si>
  <si>
    <t>602007</t>
  </si>
  <si>
    <t>市文物事业发展中心</t>
  </si>
  <si>
    <t>603001</t>
  </si>
  <si>
    <t>市铜绿山古铜矿遗址管委会本级</t>
  </si>
  <si>
    <t>604001</t>
  </si>
  <si>
    <t>市融媒体中心本级</t>
  </si>
  <si>
    <t>605001</t>
  </si>
  <si>
    <t>市教育局本级</t>
  </si>
  <si>
    <t>605002</t>
  </si>
  <si>
    <t>市学校后勤保障服务中心</t>
  </si>
  <si>
    <t>605003</t>
  </si>
  <si>
    <t>市电教馆</t>
  </si>
  <si>
    <t>605004</t>
  </si>
  <si>
    <t>市教研室</t>
  </si>
  <si>
    <t>605005</t>
  </si>
  <si>
    <t>市中小学教师继续教育中心</t>
  </si>
  <si>
    <t>605006</t>
  </si>
  <si>
    <t>市教育招生服务中心</t>
  </si>
  <si>
    <t>605007</t>
  </si>
  <si>
    <t>市机关幼儿园</t>
  </si>
  <si>
    <t>605008</t>
  </si>
  <si>
    <t>中等专业学校</t>
  </si>
  <si>
    <t>605009</t>
  </si>
  <si>
    <t>市新街小学</t>
  </si>
  <si>
    <t>605010</t>
  </si>
  <si>
    <t>市实验小学</t>
  </si>
  <si>
    <t>605011</t>
  </si>
  <si>
    <t>市北门小学</t>
  </si>
  <si>
    <t>605012</t>
  </si>
  <si>
    <t>市育才小学</t>
  </si>
  <si>
    <t>605013</t>
  </si>
  <si>
    <t>师范附属小学</t>
  </si>
  <si>
    <t>605014</t>
  </si>
  <si>
    <t>市特殊教育学校</t>
  </si>
  <si>
    <t>605015</t>
  </si>
  <si>
    <t>市滨湖学校</t>
  </si>
  <si>
    <t>605016</t>
  </si>
  <si>
    <t>市实验中学</t>
  </si>
  <si>
    <t>605017</t>
  </si>
  <si>
    <t>市东岳中学</t>
  </si>
  <si>
    <t>605018</t>
  </si>
  <si>
    <t>市第一中学</t>
  </si>
  <si>
    <t>605019</t>
  </si>
  <si>
    <t>市实验高中</t>
  </si>
  <si>
    <t>605020</t>
  </si>
  <si>
    <t>市第六中学</t>
  </si>
  <si>
    <t>605021</t>
  </si>
  <si>
    <t>市第二中学</t>
  </si>
  <si>
    <t>605022</t>
  </si>
  <si>
    <t>东风农场小学</t>
  </si>
  <si>
    <t>605023</t>
  </si>
  <si>
    <t>铜绿山矿学校</t>
  </si>
  <si>
    <t>605024</t>
  </si>
  <si>
    <t>铜山口矿学校</t>
  </si>
  <si>
    <t>605025</t>
  </si>
  <si>
    <t>罗家桥街道办事处桃花小学</t>
  </si>
  <si>
    <t>605026</t>
  </si>
  <si>
    <t>还地桥镇初级中学</t>
  </si>
  <si>
    <t>605027</t>
  </si>
  <si>
    <t>市第三中学</t>
  </si>
  <si>
    <t>605028</t>
  </si>
  <si>
    <t>金山店镇中学</t>
  </si>
  <si>
    <t>605029</t>
  </si>
  <si>
    <t>市第十中学</t>
  </si>
  <si>
    <t>605030</t>
  </si>
  <si>
    <t>茗山乡初级中学</t>
  </si>
  <si>
    <t>605031</t>
  </si>
  <si>
    <t>灵乡镇初级中学</t>
  </si>
  <si>
    <t>605032</t>
  </si>
  <si>
    <t>金牛镇中学</t>
  </si>
  <si>
    <t>605033</t>
  </si>
  <si>
    <t>市第四中学</t>
  </si>
  <si>
    <t>605034</t>
  </si>
  <si>
    <t>殷祖镇初级中学</t>
  </si>
  <si>
    <t>605035</t>
  </si>
  <si>
    <t>金湖中心学校</t>
  </si>
  <si>
    <t>605036</t>
  </si>
  <si>
    <t>大箕铺镇初级中学</t>
  </si>
  <si>
    <t>605037</t>
  </si>
  <si>
    <t>东岳路街道办事处幼儿园</t>
  </si>
  <si>
    <t>605038</t>
  </si>
  <si>
    <t>开发区下冯小学</t>
  </si>
  <si>
    <t>605039</t>
  </si>
  <si>
    <t>市第二实验中学</t>
  </si>
  <si>
    <t>605040</t>
  </si>
  <si>
    <t>市第二实验小学</t>
  </si>
  <si>
    <t>605041</t>
  </si>
  <si>
    <t>市保康小学</t>
  </si>
  <si>
    <t>605042</t>
  </si>
  <si>
    <t>市尹家湖小学</t>
  </si>
  <si>
    <t>605043</t>
  </si>
  <si>
    <t>市东风路学校</t>
  </si>
  <si>
    <t>605044</t>
  </si>
  <si>
    <t>市尹家湖中学</t>
  </si>
  <si>
    <t>605045</t>
  </si>
  <si>
    <t>市第四实验学校</t>
  </si>
  <si>
    <t>605046</t>
  </si>
  <si>
    <t>市第三实验学校</t>
  </si>
  <si>
    <t>605047</t>
  </si>
  <si>
    <t>市第五实验学校</t>
  </si>
  <si>
    <t>606001</t>
  </si>
  <si>
    <t>中共市委党校</t>
  </si>
  <si>
    <t>607001</t>
  </si>
  <si>
    <t>市科学技术协会本级</t>
  </si>
  <si>
    <t>608001</t>
  </si>
  <si>
    <t>市城市文明创建中心</t>
  </si>
  <si>
    <t>609001</t>
  </si>
  <si>
    <t>中共市委宣传部本级</t>
  </si>
  <si>
    <t>610001</t>
  </si>
  <si>
    <t>市文学艺术界联合会本级</t>
  </si>
  <si>
    <t>预算股合计</t>
  </si>
  <si>
    <t>801001</t>
  </si>
  <si>
    <t>大冶市人民武装部</t>
  </si>
  <si>
    <t>802001</t>
  </si>
  <si>
    <t>大冶市消防救援大队本级</t>
  </si>
  <si>
    <t>899001</t>
  </si>
  <si>
    <t>大冶市税务局</t>
  </si>
  <si>
    <t>各乡镇场街道高新区合计</t>
  </si>
  <si>
    <t>财政代编合计</t>
  </si>
  <si>
    <t>上年结转合计</t>
  </si>
  <si>
    <t>上级专款合计</t>
  </si>
  <si>
    <t>表13-1</t>
  </si>
  <si>
    <t>单位及项目名称</t>
  </si>
  <si>
    <t>财政专户管理资金收入</t>
  </si>
  <si>
    <t>财政拨款
(补助)</t>
  </si>
  <si>
    <t>非税
拨款</t>
  </si>
  <si>
    <t>上级补
助收入</t>
  </si>
  <si>
    <t>附属单位
上缴收入</t>
  </si>
  <si>
    <t>事业单位
经营收入</t>
  </si>
  <si>
    <t>表13-2</t>
  </si>
  <si>
    <r>
      <rPr>
        <sz val="10.5"/>
        <color indexed="8"/>
        <rFont val="黑体"/>
        <charset val="134"/>
      </rPr>
      <t>单位
编码</t>
    </r>
  </si>
  <si>
    <t>财政拨款(补助)</t>
  </si>
  <si>
    <t>市委市政府接待处专项接待经费</t>
  </si>
  <si>
    <t>保密及督查工作经费</t>
  </si>
  <si>
    <t>市委办办公运转经费</t>
  </si>
  <si>
    <t>专项会议及培训经费</t>
  </si>
  <si>
    <t>大冶市发展战略规划(2021-2035)</t>
  </si>
  <si>
    <t>大冶发展研究办刊及调研文集综合文稿编印</t>
  </si>
  <si>
    <t>对上对外宣传及重大课题调研经费</t>
  </si>
  <si>
    <t>信访维稳保障专项</t>
  </si>
  <si>
    <t>市级配套信访解难资金</t>
  </si>
  <si>
    <t>人才工作专项经费</t>
  </si>
  <si>
    <t>更换工资审批系统经费</t>
  </si>
  <si>
    <t>关心下一代工作经费</t>
  </si>
  <si>
    <t>基层组织建设工作及宣传经费</t>
  </si>
  <si>
    <t>干部招录管理工作经费</t>
  </si>
  <si>
    <t>企业离休人员2023年度离休补贴</t>
  </si>
  <si>
    <t>干部教育培训经费(含铜都大讲堂)</t>
  </si>
  <si>
    <t>专用网络信息维护费</t>
  </si>
  <si>
    <t>休干所、老年大学、老干部活动中心工作经费</t>
  </si>
  <si>
    <t>老干部工作经费</t>
  </si>
  <si>
    <t>驻北京维稳工作专班工作经费</t>
  </si>
  <si>
    <t>以钱养事调解员工作经费</t>
  </si>
  <si>
    <t>打击非访工作经费</t>
  </si>
  <si>
    <t>综合治理工作经费</t>
  </si>
  <si>
    <t>人民调解工作经费</t>
  </si>
  <si>
    <t>铁路护路联防经费</t>
  </si>
  <si>
    <t>平安创建、社区禁毒专项经费</t>
  </si>
  <si>
    <t>商会建设、政治特别费及以钱养事人员经费</t>
  </si>
  <si>
    <t>企业家人才培养专项资金</t>
  </si>
  <si>
    <t>商会服务中心工作经费</t>
  </si>
  <si>
    <t>乡镇妇联专项工作经费、妇儿工委工作经费对附属单位补助支出</t>
  </si>
  <si>
    <t>妇女工作经费对附属单位补助支出</t>
  </si>
  <si>
    <t>青少年事务社工以钱养事人员经费对附属单位补助支出</t>
  </si>
  <si>
    <t>基层共青团工作经费、青少年工作经费、志愿者工作经费对附属单位补助支出</t>
  </si>
  <si>
    <t>人大宣传视察经费</t>
  </si>
  <si>
    <t>预算联网专项</t>
  </si>
  <si>
    <t>人大工作经费</t>
  </si>
  <si>
    <t>人大会议费用</t>
  </si>
  <si>
    <t>代表培训活动经费</t>
  </si>
  <si>
    <t>政协工作经费</t>
  </si>
  <si>
    <t>政协会议经费</t>
  </si>
  <si>
    <t>政协委员培训及活动经费</t>
  </si>
  <si>
    <t>机关事务劳务经费</t>
  </si>
  <si>
    <t>电子政务站平台专网租赁费</t>
  </si>
  <si>
    <t>驻武汉群众窗口办公室信访维稳工作经费</t>
  </si>
  <si>
    <t>总值班室</t>
  </si>
  <si>
    <t>政府办公楼楼面维修及水电维修</t>
  </si>
  <si>
    <t>市政府办会务费用</t>
  </si>
  <si>
    <t>金融办、信息中心、督办室工作经费</t>
  </si>
  <si>
    <t>专项业务费</t>
  </si>
  <si>
    <t>市政府办印刷费</t>
  </si>
  <si>
    <t>机关后勤事务费用</t>
  </si>
  <si>
    <t>机关后勤服务管理</t>
  </si>
  <si>
    <t>老干局物业管理服务</t>
  </si>
  <si>
    <t>人民会场视频专线</t>
  </si>
  <si>
    <t>公车劳务费</t>
  </si>
  <si>
    <t>视频专线</t>
  </si>
  <si>
    <t>机构改革工作经费</t>
  </si>
  <si>
    <t>文化、乡级抽样、畜禽、粮食产量、城乡一体化住户、劳动力、统计工作会、年鉴印刷项目经费对附属单位补助支出</t>
  </si>
  <si>
    <t>经济普查以钱养事人员经费及“四上”企业统计星级管理人员补助对附属单位补助支出</t>
  </si>
  <si>
    <t>统计百强及相关统计基层基础工作经费对附属单位补助支出</t>
  </si>
  <si>
    <t>单位名录库维护及信息共享经费</t>
  </si>
  <si>
    <t>大冶市征地(拆迁)补偿专项审计聘请中介机构费用</t>
  </si>
  <si>
    <t>政府投资项目审计咨询服务费</t>
  </si>
  <si>
    <t>政府投资审计日常办公工作经费</t>
  </si>
  <si>
    <t>经济责任审计工作经费</t>
  </si>
  <si>
    <t>政府雇员工资</t>
  </si>
  <si>
    <t>评审中心及党校经费</t>
  </si>
  <si>
    <t>资产收益中心下属企业资产维护经费</t>
  </si>
  <si>
    <t>财源办建设项目经费</t>
  </si>
  <si>
    <t>国有资产年报委托服务费</t>
  </si>
  <si>
    <t>财政部门管理工作专项经费</t>
  </si>
  <si>
    <t>股权、矿权转让评估费</t>
  </si>
  <si>
    <t>安可网络加固项目经费</t>
  </si>
  <si>
    <t>信息化建设及网络维护服务费</t>
  </si>
  <si>
    <t>协同办公平台建设项目经费</t>
  </si>
  <si>
    <t>平安城市视频监控系统日常运转经费</t>
  </si>
  <si>
    <t>辅警奖励基金</t>
  </si>
  <si>
    <t>羁押收教场所经费</t>
  </si>
  <si>
    <t>协警队员及看护辅警经费</t>
  </si>
  <si>
    <t>公安专项业务支出</t>
  </si>
  <si>
    <t>中央及省政法纪检监察转移支付资金</t>
  </si>
  <si>
    <t>法治宣传教育</t>
  </si>
  <si>
    <t>法律援助</t>
  </si>
  <si>
    <t>社区矫正</t>
  </si>
  <si>
    <t>法治大冶</t>
  </si>
  <si>
    <t>行政诉讼</t>
  </si>
  <si>
    <t>行政复议</t>
  </si>
  <si>
    <t>司法行政辅助人员经费</t>
  </si>
  <si>
    <t>统战工作办公经费对附属单位补助支出</t>
  </si>
  <si>
    <t>民族宗教对附属单位补助支出</t>
  </si>
  <si>
    <t>内网信息化建设专项经费</t>
  </si>
  <si>
    <t>信访举报宣传及信访举报人奖励经费</t>
  </si>
  <si>
    <t>互联网+监督专项经费</t>
  </si>
  <si>
    <t>党风政风专项工作经费</t>
  </si>
  <si>
    <t>办案经费</t>
  </si>
  <si>
    <t>辅警及办案辅助人员工作经费</t>
  </si>
  <si>
    <t>宣传教育、业务培训专项经费</t>
  </si>
  <si>
    <t>巡察工作项目经费</t>
  </si>
  <si>
    <t>执法用车特种用车经费</t>
  </si>
  <si>
    <t>市场监督管理以钱养事人员经费</t>
  </si>
  <si>
    <t>市场监督管理特种设备专家人员经费</t>
  </si>
  <si>
    <t>知识产权保护专项经费</t>
  </si>
  <si>
    <t>市场监督管理抽样工作经费</t>
  </si>
  <si>
    <t>市场监督管理日常监管经费</t>
  </si>
  <si>
    <t>档案保护专项</t>
  </si>
  <si>
    <t>党史、组织史专项</t>
  </si>
  <si>
    <t>年鉴、方志专项</t>
  </si>
  <si>
    <t>档案数字化工作经费</t>
  </si>
  <si>
    <t>档案征集、编研、利用专项</t>
  </si>
  <si>
    <t>破产改制企业档案专项</t>
  </si>
  <si>
    <t>劳动竞赛、劳模资金、困难帮扶对附属单位补助支出</t>
  </si>
  <si>
    <t>农业技术推广中心大楼管理经费</t>
  </si>
  <si>
    <t>大冶市推进高标准农田建设协调工作经费</t>
  </si>
  <si>
    <t>三农专项工作经费</t>
  </si>
  <si>
    <t>农科所(赵保湖良种场)工作经费</t>
  </si>
  <si>
    <t>畜牧工作专项经费</t>
  </si>
  <si>
    <t>犬类留检所建设及运行经费</t>
  </si>
  <si>
    <t>农业综合执法畜产品安全监测经费</t>
  </si>
  <si>
    <t>农业综合执法乡镇检疫工作经费</t>
  </si>
  <si>
    <t>重金属污染防治经费</t>
  </si>
  <si>
    <t>农村能源建设经费</t>
  </si>
  <si>
    <t>农业病虫害防治</t>
  </si>
  <si>
    <t>“菜篮子工程”基地建设、蔬菜及食用菌产业发展</t>
  </si>
  <si>
    <t>农机购置补贴方案实施工作经费</t>
  </si>
  <si>
    <t>水产新技术、新品种、新模式推广及检验检测</t>
  </si>
  <si>
    <t>原企业金融服务人员工作经费</t>
  </si>
  <si>
    <t>办公楼租金及物业管理费</t>
  </si>
  <si>
    <t>网络平台维护费</t>
  </si>
  <si>
    <t>农村综合产权交易、金融服务经费</t>
  </si>
  <si>
    <t>新型农业经营主体培育专项经费</t>
  </si>
  <si>
    <t>农村集体“三资”监管经费</t>
  </si>
  <si>
    <t>农村集体资产清产核资和农村财务审计</t>
  </si>
  <si>
    <t>农村土地承包三权分离专项及数据维护运行经费</t>
  </si>
  <si>
    <t>土地纠纷仲裁费</t>
  </si>
  <si>
    <t>全市水利水电质量监督及飞行检测工作经费</t>
  </si>
  <si>
    <t>水管单位非税收入</t>
  </si>
  <si>
    <t>水利体制改革落岗人员经费</t>
  </si>
  <si>
    <t>水政监察执法工作及人员经费</t>
  </si>
  <si>
    <t>水土保持专项工作经费</t>
  </si>
  <si>
    <t>库区移后扶工作经费</t>
  </si>
  <si>
    <t>气象服务和气象两个体系建设专项</t>
  </si>
  <si>
    <t>湖北保安湖国家湿地公园运行管护经费(对附属单位补助支出)</t>
  </si>
  <si>
    <t>老区促进会专项工作经费</t>
  </si>
  <si>
    <t>以钱养事防返贫监测专职信息员经费</t>
  </si>
  <si>
    <t>巩固脱贫攻坚成果专项工作经费</t>
  </si>
  <si>
    <t>社会救济对象人员经费</t>
  </si>
  <si>
    <t>社会救助管理员工资</t>
  </si>
  <si>
    <t>驻村工作队人员经费</t>
  </si>
  <si>
    <t>社会救助及代管人员经费</t>
  </si>
  <si>
    <t>地名公共服务</t>
  </si>
  <si>
    <t>慈善总会工作经费</t>
  </si>
  <si>
    <t>社会组织法人离任审计、注销登记审计审批</t>
  </si>
  <si>
    <t>境内社会组织执法管理经费</t>
  </si>
  <si>
    <t>老龄专项业务经费</t>
  </si>
  <si>
    <t>残麻补助</t>
  </si>
  <si>
    <t>乡镇勘界、地名普查成果转化利用工作经费</t>
  </si>
  <si>
    <t>千年古县专项经费</t>
  </si>
  <si>
    <t>社会救助工作经费</t>
  </si>
  <si>
    <t>孤儿基本生活费</t>
  </si>
  <si>
    <t>事实无人抚养儿童基本生活补贴</t>
  </si>
  <si>
    <t>未成年人关爱保护工作经费(含三留守保险)</t>
  </si>
  <si>
    <t>高龄老人津贴补助</t>
  </si>
  <si>
    <t>80岁以上老人意外伤害保险</t>
  </si>
  <si>
    <t>养老服务体系建设</t>
  </si>
  <si>
    <t>残疾人两项补贴</t>
  </si>
  <si>
    <t>城乡低保金</t>
  </si>
  <si>
    <t>临时救助资金</t>
  </si>
  <si>
    <t>城乡特困供养资金</t>
  </si>
  <si>
    <t>其他民政项目支出</t>
  </si>
  <si>
    <t>婚姻登记工本费</t>
  </si>
  <si>
    <t>大冶市婚俗改革工作</t>
  </si>
  <si>
    <t>以钱养事人员岗位经费</t>
  </si>
  <si>
    <t>其它资本性支出</t>
  </si>
  <si>
    <t>以钱养事岗位人员费用</t>
  </si>
  <si>
    <t>事业单位经营支出</t>
  </si>
  <si>
    <t>惠民殡葬资金</t>
  </si>
  <si>
    <t>集中供养孤儿及事实孤儿救助资金</t>
  </si>
  <si>
    <t>精准扶贫人员救助资金</t>
  </si>
  <si>
    <t>城乡特困人员集中供养资金</t>
  </si>
  <si>
    <t>城乡福利院运转经费</t>
  </si>
  <si>
    <t>以钱养事人员劳务费</t>
  </si>
  <si>
    <t>流浪乞讨人员工作经费</t>
  </si>
  <si>
    <t>残疾人精准扶贫康复</t>
  </si>
  <si>
    <t>残疾人假肢、矫形鞋、辅助器具适配工作经费</t>
  </si>
  <si>
    <t>残疾儿童康复救助家庭生活补助经费</t>
  </si>
  <si>
    <t>0-15岁残疾儿童康复救助经费</t>
  </si>
  <si>
    <t>康复培训、活动及宣传工作经费</t>
  </si>
  <si>
    <t>残疾人就业、创业经费</t>
  </si>
  <si>
    <t>残疾人事务工作经费</t>
  </si>
  <si>
    <t>残疾人信访维权</t>
  </si>
  <si>
    <t>残疾人意外伤害保险</t>
  </si>
  <si>
    <t>残疾人教育工作经费</t>
  </si>
  <si>
    <t>残疾人免费乘车经费</t>
  </si>
  <si>
    <t>残疾人扶贫工作经费</t>
  </si>
  <si>
    <t>非农户籍19户残疾人麻木车主困难补贴经费</t>
  </si>
  <si>
    <t>农村“残麻”家庭生活救助经费</t>
  </si>
  <si>
    <t>残疾人文体活动经费</t>
  </si>
  <si>
    <t>残疾人动态更新工作经费</t>
  </si>
  <si>
    <t>“阳光家园”残疾人托养项目经费</t>
  </si>
  <si>
    <t>以钱养事人员经费</t>
  </si>
  <si>
    <t>残疾人办证补贴</t>
  </si>
  <si>
    <t>市残疾人托养中心项目欠款及尾款待支付的经费</t>
  </si>
  <si>
    <t>贫困残疾人家庭无障碍设施改造经费</t>
  </si>
  <si>
    <t>城乡居民医疗保险征缴工作经费</t>
  </si>
  <si>
    <t>城镇职工医疗保险软件维护费</t>
  </si>
  <si>
    <t>医疗工伤生育工本费</t>
  </si>
  <si>
    <t>职工医疗保险征缴稽查经费</t>
  </si>
  <si>
    <t>档案管理经费</t>
  </si>
  <si>
    <t>村社区卫生室网络运营维护支出</t>
  </si>
  <si>
    <t>优先人员医疗保障服务经费</t>
  </si>
  <si>
    <t>以钱养事经费</t>
  </si>
  <si>
    <t>慢性病鉴定费</t>
  </si>
  <si>
    <t>城乡医疗救助专项基金</t>
  </si>
  <si>
    <t>工伤经费</t>
  </si>
  <si>
    <t>金保工程信息化经费</t>
  </si>
  <si>
    <t>“三支一扶”人员经费</t>
  </si>
  <si>
    <t>清理拖欠农民工工资经费</t>
  </si>
  <si>
    <t>劳动监察办案费</t>
  </si>
  <si>
    <t>仲裁办案费</t>
  </si>
  <si>
    <t>公开招聘工作人员</t>
  </si>
  <si>
    <t>全市人事档案清理专项经费</t>
  </si>
  <si>
    <t>职称评审费</t>
  </si>
  <si>
    <t>社保基金编审工作经费</t>
  </si>
  <si>
    <t>以钱用事经费</t>
  </si>
  <si>
    <t>人才服务及监管工作经费</t>
  </si>
  <si>
    <t>档案管理工作经费</t>
  </si>
  <si>
    <t>再就业资金本级配套</t>
  </si>
  <si>
    <t>创业就业工作经费</t>
  </si>
  <si>
    <t>失业保险征缴工作经费</t>
  </si>
  <si>
    <t>网络维护费</t>
  </si>
  <si>
    <t>档案室专项费用</t>
  </si>
  <si>
    <t>养老保险征缴工作经费</t>
  </si>
  <si>
    <t>离退休人员生存认证经费</t>
  </si>
  <si>
    <t>精准扶贫、重度残疾养老保险财政代缴</t>
  </si>
  <si>
    <t>城乡居民养老保险及失地养老保险工作经费</t>
  </si>
  <si>
    <t>优待人员医疗保障办公经费</t>
  </si>
  <si>
    <t>村卫生室建设运行保障经费</t>
  </si>
  <si>
    <t>免费技术服务经费</t>
  </si>
  <si>
    <t>老龄事业专项业务经费</t>
  </si>
  <si>
    <t>卫生血防经费</t>
  </si>
  <si>
    <t>宣传教育经费</t>
  </si>
  <si>
    <t>新冠疫情防控工作经费</t>
  </si>
  <si>
    <t>信息中心工作经费</t>
  </si>
  <si>
    <t>爱卫工作经费</t>
  </si>
  <si>
    <t>计生特困家庭等经费</t>
  </si>
  <si>
    <t>病媒防治工作经费</t>
  </si>
  <si>
    <t>公共场所卫生监督管理专项</t>
  </si>
  <si>
    <t>学校卫生监督管理专项</t>
  </si>
  <si>
    <t>职业卫生用人单位管理人员培训</t>
  </si>
  <si>
    <t>打击非法行医专项</t>
  </si>
  <si>
    <t>两非案件查处专项</t>
  </si>
  <si>
    <t>对附属单位补助支出-信息化建设</t>
  </si>
  <si>
    <t>对附属单位补助支出-国医馆租金经费</t>
  </si>
  <si>
    <t>对附属单位补助支出-重点学科建设</t>
  </si>
  <si>
    <t>对附属单位补助支出-优待人员医疗保障经费</t>
  </si>
  <si>
    <t>聘用人员工资</t>
  </si>
  <si>
    <t>高龄高危孕产妇产检服务项目</t>
  </si>
  <si>
    <t>办公设备购置</t>
  </si>
  <si>
    <t>药品费用</t>
  </si>
  <si>
    <t>水电费</t>
  </si>
  <si>
    <t>专用设备购置</t>
  </si>
  <si>
    <t>服务性支出</t>
  </si>
  <si>
    <t>专用材料</t>
  </si>
  <si>
    <t>艾滋病稳控工作经费</t>
  </si>
  <si>
    <t>艾滋病人未成年子女生活困难补助</t>
  </si>
  <si>
    <t>艾滋病防治专项经费</t>
  </si>
  <si>
    <t>受(卖)血感染艾滋病人生活费</t>
  </si>
  <si>
    <t>艾滋病理赔经费</t>
  </si>
  <si>
    <t>艾滋病人农村低保调整</t>
  </si>
  <si>
    <t>艾滋病防治救助引导资金</t>
  </si>
  <si>
    <t>艾滋病群体丙肝患者需接受治疗费用</t>
  </si>
  <si>
    <t>职工工作餐费</t>
  </si>
  <si>
    <t>聘用人员工资及劳务费</t>
  </si>
  <si>
    <t>疾病预防控制综合</t>
  </si>
  <si>
    <t>专用材料费</t>
  </si>
  <si>
    <t>冷链、血防经费</t>
  </si>
  <si>
    <t>扩大免疫规划经费</t>
  </si>
  <si>
    <t>乡村医生养老保险费</t>
  </si>
  <si>
    <t>村卫生室开展家庭医生签约服务APP网络运行费</t>
  </si>
  <si>
    <t>到龄离岗村医生活补助</t>
  </si>
  <si>
    <t>培训费</t>
  </si>
  <si>
    <t>人才招聘费用</t>
  </si>
  <si>
    <t>村卫生室基本药物专项补助及基本运行补助</t>
  </si>
  <si>
    <t>乡村医生培训轮训经费</t>
  </si>
  <si>
    <t>村卫生室医疗责任保险费</t>
  </si>
  <si>
    <t>医疗设备购置</t>
  </si>
  <si>
    <t>人才培养</t>
  </si>
  <si>
    <t>重点学科建设</t>
  </si>
  <si>
    <t>基础设施建设</t>
  </si>
  <si>
    <t>医疗机构专人专区服务工作经费</t>
  </si>
  <si>
    <t>基本养老保险</t>
  </si>
  <si>
    <t>基本医疗保险</t>
  </si>
  <si>
    <t>其他商品和服务支出</t>
  </si>
  <si>
    <t>医疗专用设备购置</t>
  </si>
  <si>
    <t>专项业务支出</t>
  </si>
  <si>
    <t>药品及专用材料</t>
  </si>
  <si>
    <t>设备购置</t>
  </si>
  <si>
    <t>专用设备</t>
  </si>
  <si>
    <t>其他商品和服务</t>
  </si>
  <si>
    <t>重点优抚对象抚恤补助金</t>
  </si>
  <si>
    <t>城乡义务兵家庭优待金</t>
  </si>
  <si>
    <t>有工作单位“两参”人员“两个补齐”政策资金</t>
  </si>
  <si>
    <t>优抚对象医疗保障经费</t>
  </si>
  <si>
    <t>无工作单位“两参”人员城乡居民养老保险补助经费</t>
  </si>
  <si>
    <t>优抚对象信息联络员补助费和业务培训经费</t>
  </si>
  <si>
    <t>“解四难”资金</t>
  </si>
  <si>
    <t>退役士兵自主就业一次性经济补助及技能培训等相关经费</t>
  </si>
  <si>
    <t>企业军转干部困难生活补助</t>
  </si>
  <si>
    <t>部分两参人员和下岗志愿兵公益性岗位补贴</t>
  </si>
  <si>
    <t>“双拥”慰问资金</t>
  </si>
  <si>
    <t>创建“双拥模范城”工作经费</t>
  </si>
  <si>
    <t>思想权益维护项目经费</t>
  </si>
  <si>
    <t>基层组织建设保障项目</t>
  </si>
  <si>
    <t>人道救助</t>
  </si>
  <si>
    <t>应急救护培训</t>
  </si>
  <si>
    <t>遗体、人体器官、造血干细胞捐献、无偿献血、应急体系建设</t>
  </si>
  <si>
    <t>资源枯竭城市转型项目经费</t>
  </si>
  <si>
    <t>涉案、涉纪案件财物价格的鉴证费用及办案经费</t>
  </si>
  <si>
    <t>听证工作经费</t>
  </si>
  <si>
    <t>市信用信息共享平台运维及配套服务费</t>
  </si>
  <si>
    <t>成本调查与监审费用</t>
  </si>
  <si>
    <t>市项目协调督办工作经费</t>
  </si>
  <si>
    <t>大冶市光伏发电市级补贴</t>
  </si>
  <si>
    <t>对全市营商环境进行优化改革工作专项经费</t>
  </si>
  <si>
    <t>价格监测费用</t>
  </si>
  <si>
    <t>大冶市转型发展促进中心工作经费</t>
  </si>
  <si>
    <t>行政部门审批项目评审费</t>
  </si>
  <si>
    <t>节能评估项目费</t>
  </si>
  <si>
    <t>全市向上争取资金统筹安排工作办公费用</t>
  </si>
  <si>
    <t>“以钱养事”人员劳务费</t>
  </si>
  <si>
    <t>粮食安全首长责任制考核工作专项经费</t>
  </si>
  <si>
    <t>粮食市场监督检查工作专项经费</t>
  </si>
  <si>
    <t>安全案件纠纷、信访维稳经费</t>
  </si>
  <si>
    <t>房地产信息系统平台建设经费</t>
  </si>
  <si>
    <t>工地施工设备、机械设备等设备检查费</t>
  </si>
  <si>
    <t>PPP项目绩效考核费用</t>
  </si>
  <si>
    <t>自建房屋安全鉴定费</t>
  </si>
  <si>
    <t>消防设计审查验收工作经费</t>
  </si>
  <si>
    <t>质量监督管理经费</t>
  </si>
  <si>
    <t>保障房工作经费</t>
  </si>
  <si>
    <t>白蚁防治费</t>
  </si>
  <si>
    <t>农村危房改造工作经费</t>
  </si>
  <si>
    <t>廉租房管理专项工作经费</t>
  </si>
  <si>
    <t>城镇化建设管理工作经费</t>
  </si>
  <si>
    <t>房屋安全管理专项经费</t>
  </si>
  <si>
    <t>住建系统机房维护</t>
  </si>
  <si>
    <t>小区物业管理工作经费</t>
  </si>
  <si>
    <t>馆藏档案保护费</t>
  </si>
  <si>
    <t>城市桥梁安全监测费</t>
  </si>
  <si>
    <t>住建系统政策法规宣传咨询费</t>
  </si>
  <si>
    <t>聘请安全专家、消防专家劳务费</t>
  </si>
  <si>
    <t>旧改专班工作经费</t>
  </si>
  <si>
    <t>拆迁征收工作经费</t>
  </si>
  <si>
    <t>劳务费-以钱养事人员经费</t>
  </si>
  <si>
    <t>重点工程工作经费</t>
  </si>
  <si>
    <t>房屋维修</t>
  </si>
  <si>
    <t>税金及附加</t>
  </si>
  <si>
    <t>民警室经费</t>
  </si>
  <si>
    <t>市城管局农村环境卫生长效机制费用</t>
  </si>
  <si>
    <t>城区吸污车、喷雾车及人员经费</t>
  </si>
  <si>
    <t>环卫市场化服务作业</t>
  </si>
  <si>
    <t>城市管理工作经费</t>
  </si>
  <si>
    <t>渣土管理“以钱养事”岗位经费</t>
  </si>
  <si>
    <t>附属服务及工作管理经费</t>
  </si>
  <si>
    <t>园林绿化管理工作专项经费</t>
  </si>
  <si>
    <t>城区绿化养护</t>
  </si>
  <si>
    <t>青铜广场电子显示屏电费</t>
  </si>
  <si>
    <t>城区鲜花栽植</t>
  </si>
  <si>
    <t>秋红枫管养经费</t>
  </si>
  <si>
    <t>苗圃基地租金</t>
  </si>
  <si>
    <t>城南污水厂污泥处置费及运输费</t>
  </si>
  <si>
    <t>建委污泥处置费及运输费</t>
  </si>
  <si>
    <t>金湖世纪林泵站等三闸四站人员工资及电费</t>
  </si>
  <si>
    <t>城西北污水厂污泥处置费及运输费</t>
  </si>
  <si>
    <t>平安城市视频监控日常运行经费</t>
  </si>
  <si>
    <t>沿湖路泵站运行维护经费</t>
  </si>
  <si>
    <t>新增8座泵站电费</t>
  </si>
  <si>
    <t>燃气安全协管劳务费</t>
  </si>
  <si>
    <t>劳务费-招聘劳务人员经费</t>
  </si>
  <si>
    <t>夜市工作经费</t>
  </si>
  <si>
    <t>公务执法用车运营维护费</t>
  </si>
  <si>
    <t>红星湖生态水环境整治一期运维费用</t>
  </si>
  <si>
    <t>尹家湖公园西岸日常维护经费</t>
  </si>
  <si>
    <t>红星湖等湖泊维护管理经费</t>
  </si>
  <si>
    <t>尹家湖公园及泵站电费</t>
  </si>
  <si>
    <t>红星湖音乐喷泉电费</t>
  </si>
  <si>
    <t>尹家湖湖面管理专项经费</t>
  </si>
  <si>
    <t>尹家湖东岸日常维护经费</t>
  </si>
  <si>
    <t>青龙山公园以钱养事及日常维护经费</t>
  </si>
  <si>
    <t>公路水运初步设计、施工图设计技术性审查咨询、公路工程质量检测、公路桥梁结构荷载验算报告编制委托中介服务费</t>
  </si>
  <si>
    <t>质监站工作运转经费</t>
  </si>
  <si>
    <t>电梯维护费</t>
  </si>
  <si>
    <t>聘请律师费</t>
  </si>
  <si>
    <t>防汛抗旱费</t>
  </si>
  <si>
    <t>春运工作经费</t>
  </si>
  <si>
    <t>专线网络费用</t>
  </si>
  <si>
    <t>公路运营、水运、道路运输管理及安全生产等工作经费</t>
  </si>
  <si>
    <t>打击非法运营工作经费</t>
  </si>
  <si>
    <t>交通稽查以钱养事人员经费</t>
  </si>
  <si>
    <t>拖车费、停车费</t>
  </si>
  <si>
    <t>交通安全执法工作经费</t>
  </si>
  <si>
    <t>货车非法改装及超限超载整治工作经费</t>
  </si>
  <si>
    <t>国省干线养护管理</t>
  </si>
  <si>
    <t>农村公路及桥梁养护管理</t>
  </si>
  <si>
    <t>路政管理支出</t>
  </si>
  <si>
    <t>“四好农村路”示范县复核和示范乡镇创建工作经费</t>
  </si>
  <si>
    <t>农村公路设计、工可工作经费</t>
  </si>
  <si>
    <t>互联网+监督平台软件升级项目经费</t>
  </si>
  <si>
    <t>全市“一张网”工作经费</t>
  </si>
  <si>
    <t>政务大厅水、电、天然气费用</t>
  </si>
  <si>
    <t>综窗改革政务服务外包工作经费</t>
  </si>
  <si>
    <t>综窗改革工作经费</t>
  </si>
  <si>
    <t>便民免费邮寄工作经费</t>
  </si>
  <si>
    <t>大厅相关保障工作经费</t>
  </si>
  <si>
    <t>项目建设推进相关工作经费</t>
  </si>
  <si>
    <t>优化经济发展环境工作经费</t>
  </si>
  <si>
    <t>大冶市2022年优化营商环境整体宣传策划费</t>
  </si>
  <si>
    <t>便民免费复印照相费用</t>
  </si>
  <si>
    <t>优化政务服务相关项目建设工作经费</t>
  </si>
  <si>
    <t>优化营商环境监测评价分析平台建设费用</t>
  </si>
  <si>
    <t>公共资源交易监查执法经费</t>
  </si>
  <si>
    <t>互联网+监督平台软件、硬件运行维护费</t>
  </si>
  <si>
    <t>中介超市(27项行政审批)经费</t>
  </si>
  <si>
    <t>12345平台费用</t>
  </si>
  <si>
    <t>电子政务、网络宽带、短信效能费</t>
  </si>
  <si>
    <t>政务大厅网络及日常办公电子设备运维费</t>
  </si>
  <si>
    <t>公共资源交易培训宣传费</t>
  </si>
  <si>
    <t>大数据和网络中心项目建设费用</t>
  </si>
  <si>
    <t>通用电梯、空调维保费</t>
  </si>
  <si>
    <t>政务服务中心多证合一工作经费</t>
  </si>
  <si>
    <t>电子政务及网格化管理工作经费</t>
  </si>
  <si>
    <t>远程异地评标平台建设运行费用</t>
  </si>
  <si>
    <t>公告宣传经费</t>
  </si>
  <si>
    <t>电子交易平台运行建设运行经费</t>
  </si>
  <si>
    <t>国有工业用地出让挂牌主持人费用</t>
  </si>
  <si>
    <t>优化营商环境工作经费</t>
  </si>
  <si>
    <t>电子交易平台系统检测认证经费</t>
  </si>
  <si>
    <t>专家评审劳务费</t>
  </si>
  <si>
    <t>安全管理应急工作经费</t>
  </si>
  <si>
    <t>安全生产专家组人员劳务费</t>
  </si>
  <si>
    <t>安全生产监察人员劳务费</t>
  </si>
  <si>
    <t>安全生产监测监控及应用平台人员经费</t>
  </si>
  <si>
    <t>国有矿山驻矿安全员经费</t>
  </si>
  <si>
    <t>事故鉴定费</t>
  </si>
  <si>
    <t>安全生产监测监控及应急平台工作经费</t>
  </si>
  <si>
    <t>安委办办公经费</t>
  </si>
  <si>
    <t>安全生产事故预防经费</t>
  </si>
  <si>
    <t>救灾物资储备中心管理经费</t>
  </si>
  <si>
    <t>市森林消防中队人员经费</t>
  </si>
  <si>
    <t>执法车辆驾驶员劳务费</t>
  </si>
  <si>
    <t>防灾减灾专项业务经费</t>
  </si>
  <si>
    <t>第三方技术服务费</t>
  </si>
  <si>
    <t>防震防灾工作经费</t>
  </si>
  <si>
    <t>生态环境综合执法工作经费</t>
  </si>
  <si>
    <t>建设项目环境影响报告书技术评估费</t>
  </si>
  <si>
    <t>监管能力建设</t>
  </si>
  <si>
    <t>辅警经费</t>
  </si>
  <si>
    <t>生态环境保护宣传经费</t>
  </si>
  <si>
    <t>重金属实验室运行保障费</t>
  </si>
  <si>
    <t>环保监测经费</t>
  </si>
  <si>
    <t>环境管理执法与应急监测保障经费</t>
  </si>
  <si>
    <t>01-市规划委员会专项经费</t>
  </si>
  <si>
    <t>02-森林资源监督管理经费</t>
  </si>
  <si>
    <t>03-黄坪山林场以钱养事人员经费</t>
  </si>
  <si>
    <t>04-信访专项经费</t>
  </si>
  <si>
    <t>市自然资源和规划委员会视频会议室装修改造与设备配制经费</t>
  </si>
  <si>
    <t>“三区三线”划定工作经费</t>
  </si>
  <si>
    <t>05-规划编制与项目报批经费</t>
  </si>
  <si>
    <t>06-国土空间用途管制管理经费</t>
  </si>
  <si>
    <t>07-自然资源合理开发利用与评估经费</t>
  </si>
  <si>
    <t>08-国土空间生态修复管理经费</t>
  </si>
  <si>
    <t>19-自然资源源头保护与系统修复工作经费</t>
  </si>
  <si>
    <t>09-自然资源督察和行政执法经费</t>
  </si>
  <si>
    <t>市集体土地所有权登记成果更新汇交工作经费</t>
  </si>
  <si>
    <t>10-自然资源综合治理与人才队伍建设经费</t>
  </si>
  <si>
    <t>大冶市历史遗留矿山核查</t>
  </si>
  <si>
    <t>17-不动产登记优化营商环境费用</t>
  </si>
  <si>
    <t>12-自然资源与不动产确权登记经费</t>
  </si>
  <si>
    <t>大冶市自然资源统一确权登记</t>
  </si>
  <si>
    <t>11-国土变更调查与测绘管理经费</t>
  </si>
  <si>
    <t>16-采矿权新设变更延续登记委托事项中介服务费</t>
  </si>
  <si>
    <t>13-矿产资源管理经费</t>
  </si>
  <si>
    <t>18-绿色矿山建设监督管理经费</t>
  </si>
  <si>
    <t>14-自然资源调查监测与建设管理经费</t>
  </si>
  <si>
    <t>15-地质灾害预防与监测经费</t>
  </si>
  <si>
    <t>国家级电子商务进农村综合示范项目本级配套资金</t>
  </si>
  <si>
    <t>城区8个农贸市场公厕运维费用</t>
  </si>
  <si>
    <t>电商工作经费</t>
  </si>
  <si>
    <t>城区农贸市场考核奖励资金</t>
  </si>
  <si>
    <t>企业信访维稳费用</t>
  </si>
  <si>
    <t>卫生保洁费</t>
  </si>
  <si>
    <t>程春梅烧伤工伤补偿</t>
  </si>
  <si>
    <t>铜都商厦成本性支出</t>
  </si>
  <si>
    <t>招商引资经费</t>
  </si>
  <si>
    <t>产品检验辅助岗位以钱养事</t>
  </si>
  <si>
    <t>检验检测经费</t>
  </si>
  <si>
    <t>关于大冶打造武汉城市圈同城化示范市发展规划项目技术咨询费</t>
  </si>
  <si>
    <t>省级制造业单项冠军工作经费</t>
  </si>
  <si>
    <t>市深化“双千”活动指挥部办公室工作经费</t>
  </si>
  <si>
    <t>支持工业企业技术改造工作经费</t>
  </si>
  <si>
    <t>工业互联网创新发展专项经费</t>
  </si>
  <si>
    <t>电力执法室工作经费</t>
  </si>
  <si>
    <t>原矽肺人员生活补助</t>
  </si>
  <si>
    <t>原东风煤矿子弟小学4名教师养老金补差</t>
  </si>
  <si>
    <t>工口无主管退休人员职工托管费用</t>
  </si>
  <si>
    <t>大冶市科技局外墙维修工程</t>
  </si>
  <si>
    <t>文化和旅游奖补专项资金</t>
  </si>
  <si>
    <t>诗词楹联学会经费</t>
  </si>
  <si>
    <t>文体活动经费</t>
  </si>
  <si>
    <t>三馆一站免费开放</t>
  </si>
  <si>
    <t>大冶市老年诗联书画协会</t>
  </si>
  <si>
    <t>老体协经费</t>
  </si>
  <si>
    <t>鄂王城保护经费</t>
  </si>
  <si>
    <t>革命旧址管理中心经费</t>
  </si>
  <si>
    <t>上冯村古村落文物保护经费</t>
  </si>
  <si>
    <t>红三军团革命旧址修缮工程尾款</t>
  </si>
  <si>
    <t>文物保护经费</t>
  </si>
  <si>
    <t>村村响</t>
  </si>
  <si>
    <t>扫黄打非</t>
  </si>
  <si>
    <t>文化市场整治</t>
  </si>
  <si>
    <t>免开运行经费</t>
  </si>
  <si>
    <t>群众文化培训经费</t>
  </si>
  <si>
    <t>非物质文化遗产保护</t>
  </si>
  <si>
    <t>体育后备人才经费</t>
  </si>
  <si>
    <t>购书经费</t>
  </si>
  <si>
    <t>古籍保护经费</t>
  </si>
  <si>
    <t>运行经费</t>
  </si>
  <si>
    <t>剧场运行演出成本</t>
  </si>
  <si>
    <t>送戏下乡演出</t>
  </si>
  <si>
    <t>精品剧目创作</t>
  </si>
  <si>
    <t>博物馆安保经费</t>
  </si>
  <si>
    <t>四方塘及岩阴山脚遗址保护展示工程</t>
  </si>
  <si>
    <t>山体加固工程</t>
  </si>
  <si>
    <t>青铜器与矿石标本征集</t>
  </si>
  <si>
    <t>遗址文物保护</t>
  </si>
  <si>
    <t>曾侯乙编钟复制尾款</t>
  </si>
  <si>
    <t>今日大冶刊号费</t>
  </si>
  <si>
    <t>云上新媒体费用、大冶政府网运维费、长江云平台运维费用</t>
  </si>
  <si>
    <t>2023年安保费用</t>
  </si>
  <si>
    <t>2023年主持人专项经费</t>
  </si>
  <si>
    <t>今日大冶办报费用</t>
  </si>
  <si>
    <t>2023年电视问政栏目费用</t>
  </si>
  <si>
    <t>网络回归人员劳务费</t>
  </si>
  <si>
    <t>2023年教育局机关教育专项经费</t>
  </si>
  <si>
    <t>2023年普惠性民办幼儿园奖补资金</t>
  </si>
  <si>
    <t>2023年示范幼儿园奖补资金</t>
  </si>
  <si>
    <t>学生资助2023年本级配套</t>
  </si>
  <si>
    <t>教育督导经费</t>
  </si>
  <si>
    <t>2023年城区代理教师工资</t>
  </si>
  <si>
    <t>退养民师、财拨代课教师工资</t>
  </si>
  <si>
    <t>学校安全综治后勤专项经费</t>
  </si>
  <si>
    <t>中小学幼儿园视频监控联网经费</t>
  </si>
  <si>
    <t>公办学校专职保安经费</t>
  </si>
  <si>
    <t>教育信息化服务费用</t>
  </si>
  <si>
    <t>理化生实验考试费用</t>
  </si>
  <si>
    <t>教研工作经费及试卷相关费</t>
  </si>
  <si>
    <t>大冶市教育人事档案管理经费</t>
  </si>
  <si>
    <t>大冶市教育系统2022年教师、干部培训</t>
  </si>
  <si>
    <t>职校工资</t>
  </si>
  <si>
    <t>中高学考考试经费(2)</t>
  </si>
  <si>
    <t>新中考改革工作经费</t>
  </si>
  <si>
    <t>中高学考经费(1)</t>
  </si>
  <si>
    <t>机关幼儿园教育集团辅助人员工资及五险一金</t>
  </si>
  <si>
    <t>中专在职绩效与请用工资</t>
  </si>
  <si>
    <t>学生课后服务费</t>
  </si>
  <si>
    <t>交通补贴</t>
  </si>
  <si>
    <t>学生生活补贴</t>
  </si>
  <si>
    <t>办公经费</t>
  </si>
  <si>
    <t>高中学校运转经费</t>
  </si>
  <si>
    <t>东风路学校老旧教学楼维修改造项目</t>
  </si>
  <si>
    <t>学校维修维护费用</t>
  </si>
  <si>
    <t>科级干部进修班</t>
  </si>
  <si>
    <t>教学科研图书资料费</t>
  </si>
  <si>
    <t>禁鞭工作专项经费</t>
  </si>
  <si>
    <t>志愿服务激励回馈奖励项目资金</t>
  </si>
  <si>
    <t>文明创建专项工作经费</t>
  </si>
  <si>
    <t>创建文明城市群众主体奖</t>
  </si>
  <si>
    <t>新时代文明实践专项经费</t>
  </si>
  <si>
    <t>网络舆情及新闻协调处置费</t>
  </si>
  <si>
    <t>未成年人思想道德建设经费</t>
  </si>
  <si>
    <t>党员干部培训经费</t>
  </si>
  <si>
    <t>黄石日报大冶新闻版宣传经费</t>
  </si>
  <si>
    <t>“大冶发布”政务微信公众号建设维护费</t>
  </si>
  <si>
    <t>文化名人、道德模范慰问费</t>
  </si>
  <si>
    <t>乡镇老电影放映员生活补贴</t>
  </si>
  <si>
    <t>市委理论中心组学习经费</t>
  </si>
  <si>
    <t>“扫黄打非”基层站点建设工作经费</t>
  </si>
  <si>
    <t>公共文化服务体系建设资金</t>
  </si>
  <si>
    <t>铜草花办刊经费</t>
  </si>
  <si>
    <t>民兵训练费</t>
  </si>
  <si>
    <t>营房管理费</t>
  </si>
  <si>
    <t>征兵服务站日常运转经费</t>
  </si>
  <si>
    <t>民兵专项奖补资金</t>
  </si>
  <si>
    <t>民兵事业费</t>
  </si>
  <si>
    <t>市民兵训练基地水电费</t>
  </si>
  <si>
    <t>征兵工作经费</t>
  </si>
  <si>
    <t>国动委经费</t>
  </si>
  <si>
    <t>兵役登记费</t>
  </si>
  <si>
    <t>国家综合性消防救援人员津贴及社保经费</t>
  </si>
  <si>
    <t>消防救援公用经费及应急救援经费</t>
  </si>
  <si>
    <t>劲牌消防站人员及运行保障经费</t>
  </si>
  <si>
    <t>专职消防经费及陈贵站运行经费</t>
  </si>
  <si>
    <t>车辆装备购置经费</t>
  </si>
  <si>
    <t>税务人员经费</t>
  </si>
  <si>
    <t>税务公用经费</t>
  </si>
  <si>
    <t>三代手续费</t>
  </si>
  <si>
    <t>889004</t>
  </si>
  <si>
    <t>行政政法股小计</t>
  </si>
  <si>
    <t>党建引领基层乡村治理工作经费</t>
  </si>
  <si>
    <t>基层统战组织试点工作经费</t>
  </si>
  <si>
    <t>政法委维稳救助专项基金</t>
  </si>
  <si>
    <t>检察辅助人员“以钱养事”工作经费</t>
  </si>
  <si>
    <t>法院相关事务辅助人员工作经费</t>
  </si>
  <si>
    <t>889007</t>
  </si>
  <si>
    <t>农业农村股小计</t>
  </si>
  <si>
    <t>2023年市委一号文</t>
  </si>
  <si>
    <t>气象中央编制人员地方出台津补贴</t>
  </si>
  <si>
    <t>889006</t>
  </si>
  <si>
    <t>社会保障股小计</t>
  </si>
  <si>
    <t>贫困精神病患者救助经费</t>
  </si>
  <si>
    <t>城乡居民养老保险本级配套</t>
  </si>
  <si>
    <t>精准扶贫、重残对象医疗费财政代缴</t>
  </si>
  <si>
    <t>基本公共卫生服务经费</t>
  </si>
  <si>
    <t>精神病患者治疗及监护以奖代补经费</t>
  </si>
  <si>
    <t>疫情防控资金</t>
  </si>
  <si>
    <t>结核病防治经费</t>
  </si>
  <si>
    <t>突发公共卫生事件处置经费</t>
  </si>
  <si>
    <t>疾病应急救助资金</t>
  </si>
  <si>
    <t>十二项利益导向和国有集体企业退休人员计生奖励、计生奖扶优扶等</t>
  </si>
  <si>
    <t>副县级医疗补助</t>
  </si>
  <si>
    <t>城乡居民医疗保险本级配套</t>
  </si>
  <si>
    <t>53年退伍人员医疗(残军)</t>
  </si>
  <si>
    <t>889003</t>
  </si>
  <si>
    <t>经济建设股小计</t>
  </si>
  <si>
    <t>查违控违专项工作</t>
  </si>
  <si>
    <t>城市破损路面维修项目</t>
  </si>
  <si>
    <t>路灯维护管理经费</t>
  </si>
  <si>
    <t>人防易地建设费</t>
  </si>
  <si>
    <t>全市建筑行业管理工作经费</t>
  </si>
  <si>
    <t>建筑节能项目管理经费</t>
  </si>
  <si>
    <t>污水处理费</t>
  </si>
  <si>
    <t>黄石市邮政管理局派驻机构经费</t>
  </si>
  <si>
    <t>公交公司政策性亏损补贴</t>
  </si>
  <si>
    <t>老年人免费乘车、学生半价补贴项目资金</t>
  </si>
  <si>
    <t>889009</t>
  </si>
  <si>
    <t>综合会计股小计</t>
  </si>
  <si>
    <t>大冶市国家级生态文明建设示范市规划编制验收评估及宣传经费</t>
  </si>
  <si>
    <t>绿水青山就是金山银山实践创新基地工作经费</t>
  </si>
  <si>
    <t>889008</t>
  </si>
  <si>
    <t>企业金融股小计</t>
  </si>
  <si>
    <t>市直部门招商引资经费</t>
  </si>
  <si>
    <t>全市商贸业发展专项资金</t>
  </si>
  <si>
    <t>四元民生保险保费补贴</t>
  </si>
  <si>
    <t>应用技术研究与开专项资金</t>
  </si>
  <si>
    <t>农业保险保费补贴</t>
  </si>
  <si>
    <t>创业担保贷款及青创贷本级财政贴息</t>
  </si>
  <si>
    <t>“四补”机制资金</t>
  </si>
  <si>
    <t>劲牌公司打假维权专项经费</t>
  </si>
  <si>
    <t>再生资源综合利用奖励资金</t>
  </si>
  <si>
    <t>中小微外贸企业汇率避险专项风险分担基金</t>
  </si>
  <si>
    <t>外国政府借款付息</t>
  </si>
  <si>
    <t>国际金融组织借款付息</t>
  </si>
  <si>
    <t>3s项目承诺费</t>
  </si>
  <si>
    <t>889005</t>
  </si>
  <si>
    <t>教科文股小计</t>
  </si>
  <si>
    <t>宣传文化激励资金</t>
  </si>
  <si>
    <t>精神文明建设专项经费</t>
  </si>
  <si>
    <t>科普活动经费</t>
  </si>
  <si>
    <t>公共文化建设资金</t>
  </si>
  <si>
    <t>889001</t>
  </si>
  <si>
    <t>预算股小计</t>
  </si>
  <si>
    <t>2023年一般债券发行费</t>
  </si>
  <si>
    <t>2023年一般债券利息</t>
  </si>
  <si>
    <t>大冶北至上海虹桥列车运营补贴</t>
  </si>
  <si>
    <t>2023年黄石转贷利息</t>
  </si>
  <si>
    <t>收回存量及结转结余资金继续实施项目</t>
  </si>
  <si>
    <t>武黄城际铁路补亏</t>
  </si>
  <si>
    <t>向上争取经费</t>
  </si>
  <si>
    <t>一次性抚恤</t>
  </si>
  <si>
    <t>预备费</t>
  </si>
  <si>
    <t>预留政策性增资调资</t>
  </si>
  <si>
    <t>援助阳新等地区支出</t>
  </si>
  <si>
    <t>889002</t>
  </si>
  <si>
    <t>国库股小计</t>
  </si>
  <si>
    <t>人民银行事业运行经费</t>
  </si>
  <si>
    <t>银保监经费补助</t>
  </si>
  <si>
    <t>信用环境建设经费</t>
  </si>
  <si>
    <t>889011</t>
  </si>
  <si>
    <t>资产管理股小计</t>
  </si>
  <si>
    <t>国有企业职教幼教退休教师生活补贴</t>
  </si>
  <si>
    <t>889013</t>
  </si>
  <si>
    <t>市综改办小计</t>
  </si>
  <si>
    <t>美丽乡村建设财政奖补</t>
  </si>
  <si>
    <t>农村公益事业建设财政奖补</t>
  </si>
  <si>
    <t>农村公益性服务以钱养事经费</t>
  </si>
  <si>
    <t>乡改人员养老保险“事企差”</t>
  </si>
  <si>
    <t>扶持新型村级集体经济发展试点</t>
  </si>
  <si>
    <t>解决乡改人员信访问题经费</t>
  </si>
  <si>
    <t>889016</t>
  </si>
  <si>
    <t>市农村局小计</t>
  </si>
  <si>
    <t>黄金山托管区村级运转经费划转资金</t>
  </si>
  <si>
    <t>收         入</t>
  </si>
  <si>
    <t>支                          出</t>
  </si>
  <si>
    <t>项目（按支出功能分类）</t>
  </si>
  <si>
    <t>财政拨款（补助）</t>
  </si>
  <si>
    <t>纳入预算管理的
非收拨款</t>
  </si>
  <si>
    <t>一、一般公共预算财政拨款收入</t>
  </si>
  <si>
    <t>201一般公共服务支出</t>
  </si>
  <si>
    <t>支出类别分类</t>
  </si>
  <si>
    <t>204公共安全支出</t>
  </si>
  <si>
    <t>一、人员类项目支出</t>
  </si>
  <si>
    <t>205教育支出</t>
  </si>
  <si>
    <t xml:space="preserve">    工资福利支出</t>
  </si>
  <si>
    <t>206科学技术支出</t>
  </si>
  <si>
    <t xml:space="preserve">    对个人和家庭的补助</t>
  </si>
  <si>
    <t>207文化旅游体育与传媒支出</t>
  </si>
  <si>
    <t>二、运转类项目支出</t>
  </si>
  <si>
    <t>208社会保障和就业支出</t>
  </si>
  <si>
    <t xml:space="preserve">    公用经费项目支出</t>
  </si>
  <si>
    <t>210卫生健康支出</t>
  </si>
  <si>
    <t xml:space="preserve">    其他运转类项目支出</t>
  </si>
  <si>
    <t>211节能环保支出</t>
  </si>
  <si>
    <t>三、特定目标类项目支出</t>
  </si>
  <si>
    <t>212城乡社区支出</t>
  </si>
  <si>
    <t xml:space="preserve">    本级支出项目</t>
  </si>
  <si>
    <t>213农林水支出</t>
  </si>
  <si>
    <t xml:space="preserve">    转移性支出项目</t>
  </si>
  <si>
    <t>214交通运输支出</t>
  </si>
  <si>
    <t>215资源勘探信息等支出</t>
  </si>
  <si>
    <t>部门预算支出经济分类</t>
  </si>
  <si>
    <t>216商业服务业等支出</t>
  </si>
  <si>
    <t>301工资福利支出</t>
  </si>
  <si>
    <t>217金融支出</t>
  </si>
  <si>
    <t>302商品和服务支出</t>
  </si>
  <si>
    <t>219援助其他地区支出</t>
  </si>
  <si>
    <t>303对个人和家庭的补助</t>
  </si>
  <si>
    <t>220自然资源海洋气象等支出</t>
  </si>
  <si>
    <t>307债务利息及费用支出</t>
  </si>
  <si>
    <t>221住房保障支出</t>
  </si>
  <si>
    <t>309资本性支出(基建)</t>
  </si>
  <si>
    <t>222粮油物资储备支出</t>
  </si>
  <si>
    <t>310资本性支出</t>
  </si>
  <si>
    <t>224灾害防治及应急管理支出</t>
  </si>
  <si>
    <t>311对企业补助(基建)</t>
  </si>
  <si>
    <t>227预备费</t>
  </si>
  <si>
    <t>312对企业补助</t>
  </si>
  <si>
    <t>229其他支出</t>
  </si>
  <si>
    <t>313对社会保障基金补助</t>
  </si>
  <si>
    <t>232债务付息支出</t>
  </si>
  <si>
    <t>399其他支出</t>
  </si>
  <si>
    <t>233债务发行费用支出</t>
  </si>
  <si>
    <t>本年收入合计</t>
  </si>
  <si>
    <t>本年支出合计</t>
  </si>
  <si>
    <t>2023年一般公共预算支出表（支出类别分类）</t>
  </si>
  <si>
    <t>单位名称（简称）</t>
  </si>
  <si>
    <t>人员类
项目支出</t>
  </si>
  <si>
    <t>运转类项目支出</t>
  </si>
  <si>
    <t>特定目标类
项目支出</t>
  </si>
  <si>
    <t>公用经费类
项目支出</t>
  </si>
  <si>
    <t>其他运转类
项目支出</t>
  </si>
  <si>
    <t>上级专项合计</t>
  </si>
  <si>
    <t>功能
科目
编码</t>
  </si>
  <si>
    <t>功能科目名称</t>
  </si>
  <si>
    <t>公用经费
项目支出</t>
  </si>
  <si>
    <t>201</t>
  </si>
  <si>
    <t>一般公共服务支出</t>
  </si>
  <si>
    <t>　人大事务</t>
  </si>
  <si>
    <t>　　行政运行</t>
  </si>
  <si>
    <t>　　一般行政管理事务</t>
  </si>
  <si>
    <t>　　人大会议</t>
  </si>
  <si>
    <t>　　代表工作</t>
  </si>
  <si>
    <t>　　其他人大事务支出</t>
  </si>
  <si>
    <t>　政协事务</t>
  </si>
  <si>
    <t>　　其他政协事务支出</t>
  </si>
  <si>
    <t>　政府办公厅（室）及相关机构事务</t>
  </si>
  <si>
    <t>　　机关服务</t>
  </si>
  <si>
    <t>　　其他政府办公厅（室）及相关机构事务支出</t>
  </si>
  <si>
    <t>　发展与改革事务</t>
  </si>
  <si>
    <t>　　战略规划与实施</t>
  </si>
  <si>
    <t>　　社会事业发展规划</t>
  </si>
  <si>
    <t>　　其他发展与改革事务支出</t>
  </si>
  <si>
    <t>　统计信息事务</t>
  </si>
  <si>
    <t>　　专项普查活动</t>
  </si>
  <si>
    <t>　　事业运行</t>
  </si>
  <si>
    <t>　　其他统计信息事务支出</t>
  </si>
  <si>
    <t>　财政事务</t>
  </si>
  <si>
    <t>　　财政委托业务支出</t>
  </si>
  <si>
    <t>　　其他财政事务支出</t>
  </si>
  <si>
    <t>　税收事务</t>
  </si>
  <si>
    <t>　　其他税收事务支出</t>
  </si>
  <si>
    <t>　审计事务</t>
  </si>
  <si>
    <t>　　审计业务</t>
  </si>
  <si>
    <t>　　其他审计事务支出</t>
  </si>
  <si>
    <t>　纪检监察事务</t>
  </si>
  <si>
    <t>　　其他纪检监察事务支出</t>
  </si>
  <si>
    <t>　商贸事务</t>
  </si>
  <si>
    <t>　　招商引资</t>
  </si>
  <si>
    <t>　　其他商贸事务支出</t>
  </si>
  <si>
    <t>　档案事务</t>
  </si>
  <si>
    <t>　　档案馆</t>
  </si>
  <si>
    <t>　　其他档案事务支出</t>
  </si>
  <si>
    <t>　民主党派及工商联事务</t>
  </si>
  <si>
    <t>　　其他民主党派及工商联事务支出</t>
  </si>
  <si>
    <t>　群众团体事务</t>
  </si>
  <si>
    <t>　　工会事务</t>
  </si>
  <si>
    <t>　　其他群众团体事务支出</t>
  </si>
  <si>
    <t>　党委办公厅（室）及相关机构事务</t>
  </si>
  <si>
    <t>　　其他党委办公厅（室）及相关机构事务支出</t>
  </si>
  <si>
    <t>　组织事务</t>
  </si>
  <si>
    <t>　　其他组织事务支出</t>
  </si>
  <si>
    <t>　宣传事务</t>
  </si>
  <si>
    <t>　　其他宣传事务支出</t>
  </si>
  <si>
    <t>　统战事务</t>
  </si>
  <si>
    <t>　　其他统战事务支出</t>
  </si>
  <si>
    <t>　其他共产党事务支出</t>
  </si>
  <si>
    <t>　　其他共产党事务支出</t>
  </si>
  <si>
    <t>　市场监督管理事务</t>
  </si>
  <si>
    <t>　　其他市场监督管理事务</t>
  </si>
  <si>
    <t>　其他一般公共服务支出</t>
  </si>
  <si>
    <t>　　其他一般公共服务支出</t>
  </si>
  <si>
    <t>204</t>
  </si>
  <si>
    <t>公共安全支出</t>
  </si>
  <si>
    <t>　公安</t>
  </si>
  <si>
    <t>　　其他公安支出</t>
  </si>
  <si>
    <t>　检察</t>
  </si>
  <si>
    <t>　　其他检察支出</t>
  </si>
  <si>
    <t>　法院</t>
  </si>
  <si>
    <t>　　其他法院支出</t>
  </si>
  <si>
    <t>　司法</t>
  </si>
  <si>
    <t>　　普法宣传</t>
  </si>
  <si>
    <t>　　公共法律服务</t>
  </si>
  <si>
    <t>　　社区矫正</t>
  </si>
  <si>
    <t>　　法治建设</t>
  </si>
  <si>
    <t>　　其他司法支出</t>
  </si>
  <si>
    <t>　其他公共安全支出</t>
  </si>
  <si>
    <t>　　其他公共安全支出</t>
  </si>
  <si>
    <t>205</t>
  </si>
  <si>
    <t>教育支出</t>
  </si>
  <si>
    <t>　普通教育</t>
  </si>
  <si>
    <t>　　学前教育</t>
  </si>
  <si>
    <t>　　小学教育</t>
  </si>
  <si>
    <t>　　初中教育</t>
  </si>
  <si>
    <t>　　高中教育</t>
  </si>
  <si>
    <t>　　其他普通教育支出</t>
  </si>
  <si>
    <t>　职业教育</t>
  </si>
  <si>
    <t>　　中等职业教育</t>
  </si>
  <si>
    <t>　特殊教育</t>
  </si>
  <si>
    <t>　　特殊学校教育</t>
  </si>
  <si>
    <t>　进修及培训</t>
  </si>
  <si>
    <t>　　干部教育</t>
  </si>
  <si>
    <t>　其他教育支出</t>
  </si>
  <si>
    <t>　　其他教育支出</t>
  </si>
  <si>
    <t>206</t>
  </si>
  <si>
    <t>科学技术支出</t>
  </si>
  <si>
    <t>　科学技术管理事务</t>
  </si>
  <si>
    <t>　　其他科学技术管理事务支出</t>
  </si>
  <si>
    <t>　基础研究</t>
  </si>
  <si>
    <t>　　自然科学基金</t>
  </si>
  <si>
    <t>　　实验室及相关设施</t>
  </si>
  <si>
    <t>　技术研究与开发</t>
  </si>
  <si>
    <t>　　科技成果转化与扩散</t>
  </si>
  <si>
    <t>　科技条件与服务</t>
  </si>
  <si>
    <t>　　其他科技条件与服务支出</t>
  </si>
  <si>
    <t>　科学技术普及</t>
  </si>
  <si>
    <t>　　机构运行</t>
  </si>
  <si>
    <t>　　科普活动</t>
  </si>
  <si>
    <t>　科技交流与合作</t>
  </si>
  <si>
    <t>　　其他科技交流与合作支出</t>
  </si>
  <si>
    <t>　科技重大项目</t>
  </si>
  <si>
    <t>　　重点研发计划</t>
  </si>
  <si>
    <t>　其他科学技术支出</t>
  </si>
  <si>
    <t>　　其他科学技术支出</t>
  </si>
  <si>
    <t>207</t>
  </si>
  <si>
    <t>文化旅游体育与传媒支出</t>
  </si>
  <si>
    <t>　文化和旅游</t>
  </si>
  <si>
    <t>　　图书馆</t>
  </si>
  <si>
    <t>　　艺术表演场所</t>
  </si>
  <si>
    <t>　　文化活动</t>
  </si>
  <si>
    <t>　　群众文化</t>
  </si>
  <si>
    <t>　　文化和旅游市场管理</t>
  </si>
  <si>
    <t>　　其他文化和旅游支出</t>
  </si>
  <si>
    <t>　文物</t>
  </si>
  <si>
    <t>　　文物保护</t>
  </si>
  <si>
    <t>　　博物馆</t>
  </si>
  <si>
    <t>　体育</t>
  </si>
  <si>
    <t>　　群众体育</t>
  </si>
  <si>
    <t>　广播电视</t>
  </si>
  <si>
    <t>　　其他广播电视支出</t>
  </si>
  <si>
    <t>　其他文化旅游体育与传媒支出</t>
  </si>
  <si>
    <t>　　文化产业发展专项支出</t>
  </si>
  <si>
    <t>208</t>
  </si>
  <si>
    <t>社会保障和就业支出</t>
  </si>
  <si>
    <t>　人力资源和社会保障管理事务</t>
  </si>
  <si>
    <t>　　就业管理事务</t>
  </si>
  <si>
    <t>　　社会保险经办机构</t>
  </si>
  <si>
    <t>　　其他人力资源和社会保障管理事务支出</t>
  </si>
  <si>
    <t>　民政管理事务</t>
  </si>
  <si>
    <t>　　社会组织管理</t>
  </si>
  <si>
    <t>　　行政区划和地名管理</t>
  </si>
  <si>
    <t>　　其他民政管理事务支出</t>
  </si>
  <si>
    <t>　就业补助</t>
  </si>
  <si>
    <t>　　其他就业补助支出</t>
  </si>
  <si>
    <t>　抚恤</t>
  </si>
  <si>
    <t>　　死亡抚恤</t>
  </si>
  <si>
    <t>　　在乡复员、退伍军人生活补助</t>
  </si>
  <si>
    <t>　　义务兵优待</t>
  </si>
  <si>
    <t>　　其他优抚支出</t>
  </si>
  <si>
    <t>　退役安置</t>
  </si>
  <si>
    <t>　　退役士兵安置</t>
  </si>
  <si>
    <t>　　军队移交政府的离退休人员安置</t>
  </si>
  <si>
    <t>　　军队转业干部安置</t>
  </si>
  <si>
    <t>　　其他退役安置支出</t>
  </si>
  <si>
    <t>　社会福利</t>
  </si>
  <si>
    <t>　　儿童福利</t>
  </si>
  <si>
    <t>　　老年福利</t>
  </si>
  <si>
    <t>　　殡葬</t>
  </si>
  <si>
    <t>　　社会福利事业单位</t>
  </si>
  <si>
    <t>　　养老服务</t>
  </si>
  <si>
    <t>　残疾人事业</t>
  </si>
  <si>
    <t>　　残疾人康复</t>
  </si>
  <si>
    <t>　　残疾人就业</t>
  </si>
  <si>
    <t>　　残疾人生活和护理补贴</t>
  </si>
  <si>
    <t>　　其他残疾人事业支出</t>
  </si>
  <si>
    <t>　红十字事业</t>
  </si>
  <si>
    <t>　　其他红十字事业支出</t>
  </si>
  <si>
    <t>　最低生活保障</t>
  </si>
  <si>
    <t>　　农村最低生活保障金支出</t>
  </si>
  <si>
    <t>　临时救助</t>
  </si>
  <si>
    <t>　　临时救助支出</t>
  </si>
  <si>
    <t>　　流浪乞讨人员救助支出</t>
  </si>
  <si>
    <t>　特困人员救助供养</t>
  </si>
  <si>
    <t>　　农村特困人员救助供养支出</t>
  </si>
  <si>
    <t>　财政对基本养老保险基金的补助</t>
  </si>
  <si>
    <t>　　财政对城乡居民基本养老保险基金的补助</t>
  </si>
  <si>
    <t>　退役军人管理事务</t>
  </si>
  <si>
    <t>　　拥军优属</t>
  </si>
  <si>
    <t>　　其他退役军人事务管理支出</t>
  </si>
  <si>
    <t>　财政代缴社会保险费支出</t>
  </si>
  <si>
    <t>　　财政代缴其他社会保险费支出</t>
  </si>
  <si>
    <t>　其他社会保障和就业支出</t>
  </si>
  <si>
    <t>　　其他社会保障和就业支出</t>
  </si>
  <si>
    <t>210</t>
  </si>
  <si>
    <t>卫生健康支出</t>
  </si>
  <si>
    <t>　卫生健康管理事务</t>
  </si>
  <si>
    <t>　　其他卫生健康管理事务支出</t>
  </si>
  <si>
    <t>　公立医院</t>
  </si>
  <si>
    <t>　　综合医院</t>
  </si>
  <si>
    <t>　　中医（民族）医院</t>
  </si>
  <si>
    <t>　　妇幼保健医院</t>
  </si>
  <si>
    <t>　　其他公立医院支出</t>
  </si>
  <si>
    <t>　基层医疗卫生机构</t>
  </si>
  <si>
    <t>　　城市社区卫生机构</t>
  </si>
  <si>
    <t>　　乡镇卫生院</t>
  </si>
  <si>
    <t>　　其他基层医疗卫生机构支出</t>
  </si>
  <si>
    <t>　公共卫生</t>
  </si>
  <si>
    <t>　　疾病预防控制机构</t>
  </si>
  <si>
    <t>　　卫生监督机构</t>
  </si>
  <si>
    <t>　　基本公共卫生服务</t>
  </si>
  <si>
    <t>　　重大公共卫生服务</t>
  </si>
  <si>
    <t>　计划生育事务</t>
  </si>
  <si>
    <t>　　其他计划生育事务支出</t>
  </si>
  <si>
    <t>　行政事业单位医疗</t>
  </si>
  <si>
    <t>　　其他行政事业单位医疗支出</t>
  </si>
  <si>
    <t>　财政对基本医疗保险基金的补助</t>
  </si>
  <si>
    <t>　　财政对城乡居民基本医疗保险基金的补助</t>
  </si>
  <si>
    <t>　医疗救助</t>
  </si>
  <si>
    <t>　　城乡医疗救助</t>
  </si>
  <si>
    <t>　优抚对象医疗</t>
  </si>
  <si>
    <t>　　优抚对象医疗补助</t>
  </si>
  <si>
    <t>　　其他优抚对象医疗支出</t>
  </si>
  <si>
    <t>　医疗保障管理事务</t>
  </si>
  <si>
    <t>　　信息化建设</t>
  </si>
  <si>
    <t>　　其他医疗保障管理事务支出</t>
  </si>
  <si>
    <t>　其他卫生健康支出</t>
  </si>
  <si>
    <t>　　其他卫生健康支出</t>
  </si>
  <si>
    <t>211</t>
  </si>
  <si>
    <t>节能环保支出</t>
  </si>
  <si>
    <t>　环境保护管理事务</t>
  </si>
  <si>
    <t>　　生态环境保护宣传</t>
  </si>
  <si>
    <t>　　其他环境保护管理事务支出</t>
  </si>
  <si>
    <t>　环境监测与监察</t>
  </si>
  <si>
    <t>　　其他环境监测与监察支出</t>
  </si>
  <si>
    <t>　污染防治</t>
  </si>
  <si>
    <t>　　水体</t>
  </si>
  <si>
    <t>　　土壤</t>
  </si>
  <si>
    <t>　自然生态保护</t>
  </si>
  <si>
    <t>　　农村环境保护</t>
  </si>
  <si>
    <t>　能源节约利用</t>
  </si>
  <si>
    <t>　　能源节约利用</t>
  </si>
  <si>
    <t>　循环经济</t>
  </si>
  <si>
    <t>　　循环经济</t>
  </si>
  <si>
    <t>　其他节能环保支出</t>
  </si>
  <si>
    <t>　　其他节能环保支出</t>
  </si>
  <si>
    <t>212</t>
  </si>
  <si>
    <t>城乡社区支出</t>
  </si>
  <si>
    <t>　城乡社区管理事务</t>
  </si>
  <si>
    <t>　　城管执法</t>
  </si>
  <si>
    <t>　　工程建设管理</t>
  </si>
  <si>
    <t>　　其他城乡社区管理事务支出</t>
  </si>
  <si>
    <t>　城乡社区规划与管理</t>
  </si>
  <si>
    <t>　　城乡社区规划与管理</t>
  </si>
  <si>
    <t>　城乡社区公共设施</t>
  </si>
  <si>
    <t>　　小城镇基础设施建设</t>
  </si>
  <si>
    <t>　　其他城乡社区公共设施支出</t>
  </si>
  <si>
    <t>　城乡社区环境卫生</t>
  </si>
  <si>
    <t>　　城乡社区环境卫生</t>
  </si>
  <si>
    <t>　其他城乡社区支出</t>
  </si>
  <si>
    <t>　　其他城乡社区支出</t>
  </si>
  <si>
    <t>213</t>
  </si>
  <si>
    <t>农林水支出</t>
  </si>
  <si>
    <t>　农业农村</t>
  </si>
  <si>
    <t>　　科技转化与推广服务</t>
  </si>
  <si>
    <t>　　病虫害控制</t>
  </si>
  <si>
    <t>　　农产品质量安全</t>
  </si>
  <si>
    <t>　　农业生产发展</t>
  </si>
  <si>
    <t>　　农村社会事业</t>
  </si>
  <si>
    <t>　　农业资源保护修复与利用</t>
  </si>
  <si>
    <t>　　农村道路建设</t>
  </si>
  <si>
    <t>　　渔业发展</t>
  </si>
  <si>
    <t>　　农田建设</t>
  </si>
  <si>
    <t>　　其他农业农村支出</t>
  </si>
  <si>
    <t>　林业和草原</t>
  </si>
  <si>
    <t>　　森林资源培育</t>
  </si>
  <si>
    <t>　　森林资源管理</t>
  </si>
  <si>
    <t>　　森林生态效益补偿</t>
  </si>
  <si>
    <t>　　动植物保护</t>
  </si>
  <si>
    <t>　　湿地保护</t>
  </si>
  <si>
    <t>　　林业草原防灾减灾</t>
  </si>
  <si>
    <t>　　其他林业和草原支出</t>
  </si>
  <si>
    <t>　水利</t>
  </si>
  <si>
    <t>　　水利工程运行与维护</t>
  </si>
  <si>
    <t>　　水利执法监督</t>
  </si>
  <si>
    <t>　　水土保持</t>
  </si>
  <si>
    <t>　　防汛</t>
  </si>
  <si>
    <t>　　抗旱</t>
  </si>
  <si>
    <t>　　大中型水库移民后期扶持专项支出</t>
  </si>
  <si>
    <t>　　水利安全监督</t>
  </si>
  <si>
    <t>　　其他水利支出</t>
  </si>
  <si>
    <t>　巩固脱贫攻坚成果衔接乡村振兴</t>
  </si>
  <si>
    <t>　　农村基础设施建设</t>
  </si>
  <si>
    <t>　　其他巩固脱贫攻坚成果衔接乡村振兴支出</t>
  </si>
  <si>
    <t>　农村综合改革</t>
  </si>
  <si>
    <t>　　对村级公益事业建设的补助</t>
  </si>
  <si>
    <t>　　对村民委员会和村党支部的补助</t>
  </si>
  <si>
    <t>　　对村集体经济组织的补助</t>
  </si>
  <si>
    <t>　　其他农村综合改革支出</t>
  </si>
  <si>
    <t>　普惠金融发展支出</t>
  </si>
  <si>
    <t>　　农业保险保费补贴</t>
  </si>
  <si>
    <t>　　创业担保贷款贴息及奖补</t>
  </si>
  <si>
    <t>　　其他普惠金融发展支出</t>
  </si>
  <si>
    <t>　目标价格补贴</t>
  </si>
  <si>
    <t>　　其他目标价格补贴</t>
  </si>
  <si>
    <t>　其他农林水支出</t>
  </si>
  <si>
    <t>　　其他农林水支出</t>
  </si>
  <si>
    <t>214</t>
  </si>
  <si>
    <t>交通运输支出</t>
  </si>
  <si>
    <t>　公路水路运输</t>
  </si>
  <si>
    <t>　　公路建设</t>
  </si>
  <si>
    <t>　　公路养护</t>
  </si>
  <si>
    <t>　　公路运输管理</t>
  </si>
  <si>
    <t>　　其他公路水路运输支出</t>
  </si>
  <si>
    <t>　铁路运输</t>
  </si>
  <si>
    <t>　　其他铁路运输支出</t>
  </si>
  <si>
    <t>　其他交通运输支出</t>
  </si>
  <si>
    <t>　　公共交通运营补助</t>
  </si>
  <si>
    <t>　　其他交通运输支出</t>
  </si>
  <si>
    <t>215</t>
  </si>
  <si>
    <t>资源勘探工业信息等支出</t>
  </si>
  <si>
    <t>　支持中小企业发展和管理支出</t>
  </si>
  <si>
    <t>　　中小企业发展专项</t>
  </si>
  <si>
    <t>　　其他支持中小企业发展和管理支出</t>
  </si>
  <si>
    <t>216</t>
  </si>
  <si>
    <t>商业服务业等支出</t>
  </si>
  <si>
    <t>　商业流通事务</t>
  </si>
  <si>
    <t>　　其他商业流通事务支出</t>
  </si>
  <si>
    <t>　涉外发展服务支出</t>
  </si>
  <si>
    <t>　　其他涉外发展服务支出</t>
  </si>
  <si>
    <t>217</t>
  </si>
  <si>
    <t>金融支出</t>
  </si>
  <si>
    <t>　金融部门监管支出</t>
  </si>
  <si>
    <t>　　金融部门其他监管支出</t>
  </si>
  <si>
    <t>　金融发展支出</t>
  </si>
  <si>
    <t>　　风险基金补助</t>
  </si>
  <si>
    <t>219</t>
  </si>
  <si>
    <t>援助其他地区支出</t>
  </si>
  <si>
    <t>　其他支出</t>
  </si>
  <si>
    <t>　　其他支出</t>
  </si>
  <si>
    <t>220</t>
  </si>
  <si>
    <t>自然资源海洋气象等支出</t>
  </si>
  <si>
    <t>　自然资源事务</t>
  </si>
  <si>
    <t>　　自然资源规划及管理</t>
  </si>
  <si>
    <t>　　自然资源利用与保护</t>
  </si>
  <si>
    <t>　　自然资源行业业务管理</t>
  </si>
  <si>
    <t>　　自然资源调查与确权登记</t>
  </si>
  <si>
    <t>　　地质勘查与矿产资源管理</t>
  </si>
  <si>
    <t>　气象事务</t>
  </si>
  <si>
    <t>　　气象事业机构</t>
  </si>
  <si>
    <t>　　其他气象事务支出</t>
  </si>
  <si>
    <t>221</t>
  </si>
  <si>
    <t>住房保障支出</t>
  </si>
  <si>
    <t>　保障性安居工程支出</t>
  </si>
  <si>
    <t>　　棚户区改造</t>
  </si>
  <si>
    <t>　　老旧小区改造</t>
  </si>
  <si>
    <t>　城乡社区住宅</t>
  </si>
  <si>
    <t>　　其他城乡社区住宅支出</t>
  </si>
  <si>
    <t>222</t>
  </si>
  <si>
    <t>粮油物资储备支出</t>
  </si>
  <si>
    <t>　粮油物资事务</t>
  </si>
  <si>
    <t>　　粮食风险基金</t>
  </si>
  <si>
    <t>　　其他粮油物资事务支出</t>
  </si>
  <si>
    <t>　粮油储备</t>
  </si>
  <si>
    <t>　　储备粮（油）库建设</t>
  </si>
  <si>
    <t>224</t>
  </si>
  <si>
    <t>灾害防治及应急管理支出</t>
  </si>
  <si>
    <t>　应急管理事务</t>
  </si>
  <si>
    <t>　　安全监管</t>
  </si>
  <si>
    <t>　　应急管理</t>
  </si>
  <si>
    <t>　　其他应急管理支出</t>
  </si>
  <si>
    <t>　消防救援事务</t>
  </si>
  <si>
    <t>　　其他消防救援事务支出</t>
  </si>
  <si>
    <t>　地震事务</t>
  </si>
  <si>
    <t>　　其他地震事务支出</t>
  </si>
  <si>
    <t>　自然灾害防治</t>
  </si>
  <si>
    <t>　　地质灾害防治</t>
  </si>
  <si>
    <t>　其他灾害防治及应急管理支出</t>
  </si>
  <si>
    <t>　　其他灾害防治及应急管理支出</t>
  </si>
  <si>
    <t>227</t>
  </si>
  <si>
    <t>229</t>
  </si>
  <si>
    <t>其他支出</t>
  </si>
  <si>
    <t>　年初预留</t>
  </si>
  <si>
    <t>　　年初预留</t>
  </si>
  <si>
    <t>232</t>
  </si>
  <si>
    <t>债务付息支出</t>
  </si>
  <si>
    <t>　地方政府一般债务付息支出</t>
  </si>
  <si>
    <t>　　地方政府一般债券付息支出</t>
  </si>
  <si>
    <t>　　地方政府向外国政府借款付息支出</t>
  </si>
  <si>
    <t>　　地方政府向国际组织借款付息支出</t>
  </si>
  <si>
    <t>233</t>
  </si>
  <si>
    <t>债务发行费用支出</t>
  </si>
  <si>
    <t>　地方政府一般债务发行费用支出</t>
  </si>
  <si>
    <t>　　地方政府一般债务发行费用支出</t>
  </si>
  <si>
    <t>501
机关
工资福利
支出</t>
  </si>
  <si>
    <t>502
机关
商品服务
支出</t>
  </si>
  <si>
    <t>503
机关
资本性
支出(一)</t>
  </si>
  <si>
    <t>504
机关
资本性
支出(二)</t>
  </si>
  <si>
    <r>
      <rPr>
        <sz val="10"/>
        <color theme="1"/>
        <rFont val="黑体"/>
        <charset val="134"/>
      </rPr>
      <t xml:space="preserve">505
</t>
    </r>
    <r>
      <rPr>
        <sz val="9"/>
        <color theme="1"/>
        <rFont val="黑体"/>
        <charset val="134"/>
      </rPr>
      <t xml:space="preserve">对事业
</t>
    </r>
    <r>
      <rPr>
        <sz val="10"/>
        <color theme="1"/>
        <rFont val="黑体"/>
        <charset val="134"/>
      </rPr>
      <t>经常性
补助</t>
    </r>
  </si>
  <si>
    <r>
      <rPr>
        <sz val="10"/>
        <color theme="1"/>
        <rFont val="黑体"/>
        <charset val="134"/>
      </rPr>
      <t xml:space="preserve">506
</t>
    </r>
    <r>
      <rPr>
        <sz val="9"/>
        <color theme="1"/>
        <rFont val="黑体"/>
        <charset val="134"/>
      </rPr>
      <t xml:space="preserve">对事业
</t>
    </r>
    <r>
      <rPr>
        <sz val="10"/>
        <color theme="1"/>
        <rFont val="黑体"/>
        <charset val="134"/>
      </rPr>
      <t>资本性
补助</t>
    </r>
  </si>
  <si>
    <r>
      <rPr>
        <sz val="10"/>
        <color theme="1"/>
        <rFont val="黑体"/>
        <charset val="134"/>
      </rPr>
      <t xml:space="preserve">507
</t>
    </r>
    <r>
      <rPr>
        <sz val="9"/>
        <color theme="1"/>
        <rFont val="黑体"/>
        <charset val="134"/>
      </rPr>
      <t xml:space="preserve">对企业
</t>
    </r>
    <r>
      <rPr>
        <sz val="10"/>
        <color theme="1"/>
        <rFont val="黑体"/>
        <charset val="134"/>
      </rPr>
      <t>补助</t>
    </r>
  </si>
  <si>
    <r>
      <rPr>
        <sz val="10"/>
        <color theme="1"/>
        <rFont val="黑体"/>
        <charset val="134"/>
      </rPr>
      <t xml:space="preserve">509
</t>
    </r>
    <r>
      <rPr>
        <sz val="9"/>
        <color theme="1"/>
        <rFont val="黑体"/>
        <charset val="134"/>
      </rPr>
      <t xml:space="preserve">对个人
</t>
    </r>
    <r>
      <rPr>
        <sz val="10"/>
        <color theme="1"/>
        <rFont val="黑体"/>
        <charset val="134"/>
      </rPr>
      <t>和家庭
补助</t>
    </r>
  </si>
  <si>
    <r>
      <rPr>
        <sz val="10"/>
        <color theme="1"/>
        <rFont val="黑体"/>
        <charset val="134"/>
      </rPr>
      <t xml:space="preserve">510
</t>
    </r>
    <r>
      <rPr>
        <sz val="9"/>
        <color theme="1"/>
        <rFont val="黑体"/>
        <charset val="134"/>
      </rPr>
      <t xml:space="preserve">对社会
</t>
    </r>
    <r>
      <rPr>
        <sz val="10"/>
        <color theme="1"/>
        <rFont val="黑体"/>
        <charset val="134"/>
      </rPr>
      <t>保障基金
补助</t>
    </r>
  </si>
  <si>
    <t>511
债务利息
及费用
支出</t>
  </si>
  <si>
    <r>
      <rPr>
        <sz val="10"/>
        <color theme="1"/>
        <rFont val="黑体"/>
        <charset val="134"/>
      </rPr>
      <t xml:space="preserve">513
</t>
    </r>
    <r>
      <rPr>
        <sz val="9"/>
        <color theme="1"/>
        <rFont val="黑体"/>
        <charset val="134"/>
      </rPr>
      <t xml:space="preserve">转移性
</t>
    </r>
    <r>
      <rPr>
        <sz val="10"/>
        <color theme="1"/>
        <rFont val="黑体"/>
        <charset val="134"/>
      </rPr>
      <t>支出</t>
    </r>
  </si>
  <si>
    <t>599
其他
支出</t>
  </si>
  <si>
    <t>综合股合计</t>
  </si>
  <si>
    <t>单位名称(简称）</t>
  </si>
  <si>
    <t>301
工资福利
支出</t>
  </si>
  <si>
    <t>302
商品和
服务支出</t>
  </si>
  <si>
    <t>303
对个人
和家庭的
补助</t>
  </si>
  <si>
    <t>307
债务
利息及
费用支出</t>
  </si>
  <si>
    <t>309
资本性
支出
(基建)</t>
  </si>
  <si>
    <t>310
资本性
支出</t>
  </si>
  <si>
    <t>312
对企业
补助</t>
  </si>
  <si>
    <t>313
对社会
保障基金
补助</t>
  </si>
  <si>
    <t>399
其他支出</t>
  </si>
  <si>
    <t>表18</t>
  </si>
  <si>
    <t>2022年预算数</t>
  </si>
  <si>
    <t>其中：“三公”小计</t>
  </si>
  <si>
    <t>一、因公出国（境）费用</t>
  </si>
  <si>
    <t>二、公务用车购置和运行维护费</t>
  </si>
  <si>
    <t>1.公务用车购置</t>
  </si>
  <si>
    <t>2.公务用车运行维护费</t>
  </si>
  <si>
    <t>三、公务接待费</t>
  </si>
  <si>
    <t>四、会议费</t>
  </si>
  <si>
    <t>五、培训费</t>
  </si>
  <si>
    <t>表19</t>
  </si>
  <si>
    <t>编码</t>
  </si>
  <si>
    <t>单位编制</t>
  </si>
  <si>
    <t>实有人员</t>
  </si>
  <si>
    <t>其他人员</t>
  </si>
  <si>
    <t>行政
编制</t>
  </si>
  <si>
    <t>事业
编制</t>
  </si>
  <si>
    <t>工勤
编制</t>
  </si>
  <si>
    <t>在职</t>
  </si>
  <si>
    <t>离休</t>
  </si>
  <si>
    <t>退休</t>
  </si>
  <si>
    <t>遗属</t>
  </si>
  <si>
    <t>其他</t>
  </si>
  <si>
    <t>行政</t>
  </si>
  <si>
    <t>参公</t>
  </si>
  <si>
    <t>公益
一类</t>
  </si>
  <si>
    <t>公益
二类</t>
  </si>
  <si>
    <t>自收
自支</t>
  </si>
  <si>
    <t>其他
事业</t>
  </si>
  <si>
    <t>工勤</t>
  </si>
  <si>
    <t>各乡镇场街办高新区合计</t>
  </si>
  <si>
    <t>806</t>
  </si>
  <si>
    <t>罗家桥街道小计</t>
  </si>
  <si>
    <t>806001</t>
  </si>
  <si>
    <t>罗家桥街道本级</t>
  </si>
  <si>
    <t>806002</t>
  </si>
  <si>
    <t>罗家桥街道财政所</t>
  </si>
  <si>
    <t>806003</t>
  </si>
  <si>
    <t>罗家桥街道党群服务中心</t>
  </si>
  <si>
    <t>806004</t>
  </si>
  <si>
    <t>罗家桥街道综合执法中心</t>
  </si>
  <si>
    <t>806005</t>
  </si>
  <si>
    <t>罗家桥街道社区网格服务中心</t>
  </si>
  <si>
    <t>807</t>
  </si>
  <si>
    <t>临空区·还地桥镇小计</t>
  </si>
  <si>
    <t>807001</t>
  </si>
  <si>
    <t>还地桥镇本级</t>
  </si>
  <si>
    <t>807002</t>
  </si>
  <si>
    <t>还地桥财政所</t>
  </si>
  <si>
    <t>807003</t>
  </si>
  <si>
    <t>还地桥镇统计分局</t>
  </si>
  <si>
    <t>807004</t>
  </si>
  <si>
    <t>还地桥镇退役军人服务站</t>
  </si>
  <si>
    <t>807005</t>
  </si>
  <si>
    <t>还地桥镇政务服务中心</t>
  </si>
  <si>
    <t>807006</t>
  </si>
  <si>
    <t>还地桥镇综合行政执法大队</t>
  </si>
  <si>
    <t>807007</t>
  </si>
  <si>
    <t>黄石临空经济区园区综合服务中心</t>
  </si>
  <si>
    <t>808</t>
  </si>
  <si>
    <t>保安镇小计</t>
  </si>
  <si>
    <t>808001</t>
  </si>
  <si>
    <t>保安镇本级</t>
  </si>
  <si>
    <t>808002</t>
  </si>
  <si>
    <t>保安镇财经所</t>
  </si>
  <si>
    <t>808003</t>
  </si>
  <si>
    <t>保安镇统计分局</t>
  </si>
  <si>
    <t>808004</t>
  </si>
  <si>
    <t>保安文化分馆</t>
  </si>
  <si>
    <t>808005</t>
  </si>
  <si>
    <t>保安镇人社中心</t>
  </si>
  <si>
    <t>808006</t>
  </si>
  <si>
    <t>保安镇退役军人服务站</t>
  </si>
  <si>
    <t>809</t>
  </si>
  <si>
    <t>金山店镇小计</t>
  </si>
  <si>
    <t>809001</t>
  </si>
  <si>
    <t>金山店镇本级</t>
  </si>
  <si>
    <t>809002</t>
  </si>
  <si>
    <t>金山店镇财经所</t>
  </si>
  <si>
    <t>809003</t>
  </si>
  <si>
    <t>金山店镇统计分局</t>
  </si>
  <si>
    <t>809004</t>
  </si>
  <si>
    <t>金山店镇人社中心</t>
  </si>
  <si>
    <t>809005</t>
  </si>
  <si>
    <t>金山店镇退役军人服务站</t>
  </si>
  <si>
    <t>810</t>
  </si>
  <si>
    <t>陈贵镇小计</t>
  </si>
  <si>
    <t>810001</t>
  </si>
  <si>
    <t>陈贵镇本级</t>
  </si>
  <si>
    <t>810002</t>
  </si>
  <si>
    <t>陈贵财政所</t>
  </si>
  <si>
    <t>810003</t>
  </si>
  <si>
    <t>陈贵镇统计分局</t>
  </si>
  <si>
    <t>810004</t>
  </si>
  <si>
    <t>雷山名胜风景区管理处</t>
  </si>
  <si>
    <t>810005</t>
  </si>
  <si>
    <t>陈贵镇政务服务中心</t>
  </si>
  <si>
    <t>810006</t>
  </si>
  <si>
    <t>陈贵镇综合行政执法大队</t>
  </si>
  <si>
    <t>810007</t>
  </si>
  <si>
    <t>陈贵镇退役军人服务站</t>
  </si>
  <si>
    <t>811</t>
  </si>
  <si>
    <t>茗山乡小计</t>
  </si>
  <si>
    <t>811001</t>
  </si>
  <si>
    <t>茗山乡本级</t>
  </si>
  <si>
    <t>811002</t>
  </si>
  <si>
    <t>茗山乡财经所</t>
  </si>
  <si>
    <t>811003</t>
  </si>
  <si>
    <t>茗山乡统计分局</t>
  </si>
  <si>
    <t>811004</t>
  </si>
  <si>
    <t>茗山乡人社中心</t>
  </si>
  <si>
    <t>811005</t>
  </si>
  <si>
    <t>茗山乡退役军人服务站</t>
  </si>
  <si>
    <t>812</t>
  </si>
  <si>
    <t>灵乡镇小计</t>
  </si>
  <si>
    <t>812001</t>
  </si>
  <si>
    <t>灵乡镇本级</t>
  </si>
  <si>
    <t>812002</t>
  </si>
  <si>
    <t>灵乡财政所</t>
  </si>
  <si>
    <t>812003</t>
  </si>
  <si>
    <t>灵乡镇统计分局</t>
  </si>
  <si>
    <t>812004</t>
  </si>
  <si>
    <t>灵乡镇灵成工业园园区服务中心</t>
  </si>
  <si>
    <t>812005</t>
  </si>
  <si>
    <t>灵乡镇政务服务中心</t>
  </si>
  <si>
    <t>812006</t>
  </si>
  <si>
    <t>灵乡镇综合行政执法大队</t>
  </si>
  <si>
    <t>812007</t>
  </si>
  <si>
    <t>灵乡镇退役军人服务站</t>
  </si>
  <si>
    <t>813</t>
  </si>
  <si>
    <t>金牛镇小计</t>
  </si>
  <si>
    <t>813001</t>
  </si>
  <si>
    <t>金牛镇本级</t>
  </si>
  <si>
    <t>813002</t>
  </si>
  <si>
    <t>金牛镇财经所</t>
  </si>
  <si>
    <t>813003</t>
  </si>
  <si>
    <t>金牛文化分馆</t>
  </si>
  <si>
    <t>813004</t>
  </si>
  <si>
    <t>金牛镇统计分局</t>
  </si>
  <si>
    <t>813005</t>
  </si>
  <si>
    <t>金牛镇人社中心</t>
  </si>
  <si>
    <t>813006</t>
  </si>
  <si>
    <t>金牛镇退役军人服务站</t>
  </si>
  <si>
    <t>813007</t>
  </si>
  <si>
    <t>金牛镇防艾办</t>
  </si>
  <si>
    <t>814</t>
  </si>
  <si>
    <t>刘仁八镇小计</t>
  </si>
  <si>
    <t>814001</t>
  </si>
  <si>
    <t>刘仁八镇本级</t>
  </si>
  <si>
    <t>814002</t>
  </si>
  <si>
    <t>刘仁八镇财经所</t>
  </si>
  <si>
    <t>814003</t>
  </si>
  <si>
    <t>刘仁八镇统计分局</t>
  </si>
  <si>
    <t>814004</t>
  </si>
  <si>
    <t>刘仁八镇人社中心</t>
  </si>
  <si>
    <t>814005</t>
  </si>
  <si>
    <t>刘仁八镇退役军人服务站</t>
  </si>
  <si>
    <t>815</t>
  </si>
  <si>
    <t>殷祖镇小计</t>
  </si>
  <si>
    <t>815001</t>
  </si>
  <si>
    <t>殷祖镇本级</t>
  </si>
  <si>
    <t>815002</t>
  </si>
  <si>
    <t>殷祖镇财经所</t>
  </si>
  <si>
    <t>815003</t>
  </si>
  <si>
    <t>殷祖镇统计分局</t>
  </si>
  <si>
    <t>815004</t>
  </si>
  <si>
    <t>殷祖镇人社中心</t>
  </si>
  <si>
    <t>815005</t>
  </si>
  <si>
    <t>殷祖镇退役军人服务站</t>
  </si>
  <si>
    <t>816</t>
  </si>
  <si>
    <t>金湖街道小计</t>
  </si>
  <si>
    <t>816001</t>
  </si>
  <si>
    <t>金湖街道本级</t>
  </si>
  <si>
    <t>816002</t>
  </si>
  <si>
    <t>金湖街道财政所</t>
  </si>
  <si>
    <t>816003</t>
  </si>
  <si>
    <t>金湖街道党群服务中心</t>
  </si>
  <si>
    <t>816004</t>
  </si>
  <si>
    <t>金湖街道综合执法中心</t>
  </si>
  <si>
    <t>816005</t>
  </si>
  <si>
    <t>金湖街道社区网格服务中心</t>
  </si>
  <si>
    <t>817</t>
  </si>
  <si>
    <t>大箕铺镇小计</t>
  </si>
  <si>
    <t>817001</t>
  </si>
  <si>
    <t>大箕铺镇本级</t>
  </si>
  <si>
    <t>817002</t>
  </si>
  <si>
    <t>大箕铺镇财经所</t>
  </si>
  <si>
    <t>817003</t>
  </si>
  <si>
    <t>大箕铺镇统计分局</t>
  </si>
  <si>
    <t>817004</t>
  </si>
  <si>
    <t>大箕铺镇人社中心</t>
  </si>
  <si>
    <t>817005</t>
  </si>
  <si>
    <t>大箕铺镇退役军人服务站</t>
  </si>
  <si>
    <t>818</t>
  </si>
  <si>
    <t>东岳路街道小计</t>
  </si>
  <si>
    <t>818001</t>
  </si>
  <si>
    <t>东岳路街道本级</t>
  </si>
  <si>
    <t>818002</t>
  </si>
  <si>
    <t>东岳路街道财政所</t>
  </si>
  <si>
    <t>818003</t>
  </si>
  <si>
    <t>东岳路街道党群服务中心</t>
  </si>
  <si>
    <t>818004</t>
  </si>
  <si>
    <t>东岳路街道综合执法中心</t>
  </si>
  <si>
    <t>818005</t>
  </si>
  <si>
    <t>东岳路街道社区网格服务中心</t>
  </si>
  <si>
    <t>819</t>
  </si>
  <si>
    <t>东风路街道小计</t>
  </si>
  <si>
    <t>819002</t>
  </si>
  <si>
    <t>经济技术开发区财经分局</t>
  </si>
  <si>
    <t>819011</t>
  </si>
  <si>
    <t>东风路街道</t>
  </si>
  <si>
    <t>819012</t>
  </si>
  <si>
    <t>东风路街道党群服务中心</t>
  </si>
  <si>
    <t>819013</t>
  </si>
  <si>
    <t>东风路街道综合执法中心</t>
  </si>
  <si>
    <t>819014</t>
  </si>
  <si>
    <t>东风路街道社区网格服务中心</t>
  </si>
  <si>
    <t>820</t>
  </si>
  <si>
    <t>东风农场小计</t>
  </si>
  <si>
    <t>820001</t>
  </si>
  <si>
    <t>东风农场管理区本级</t>
  </si>
  <si>
    <t>820002</t>
  </si>
  <si>
    <t>东风农场管理区财经所</t>
  </si>
  <si>
    <t>820003</t>
  </si>
  <si>
    <t>东风农场管理区人社中心</t>
  </si>
  <si>
    <t>820004</t>
  </si>
  <si>
    <t>东风农场统计分局</t>
  </si>
  <si>
    <t>820005</t>
  </si>
  <si>
    <t>东风农场退役军人服务站</t>
  </si>
  <si>
    <t>821</t>
  </si>
  <si>
    <t>高新区管委会小计</t>
  </si>
  <si>
    <t>821001</t>
  </si>
  <si>
    <t>黄石大冶湖高新区管委会本级</t>
  </si>
  <si>
    <t>821002</t>
  </si>
  <si>
    <t>高新区政务服务中心</t>
  </si>
  <si>
    <t>821003</t>
  </si>
  <si>
    <t>高新区综合执法中心</t>
  </si>
  <si>
    <t>821004</t>
  </si>
  <si>
    <t>高新区产业招商服务中心</t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</si>
</sst>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_ ;_ * \-#,##0.0_ ;_ * &quot;-&quot;??_ ;_ @_ "/>
    <numFmt numFmtId="177" formatCode="_(* #,##0.00_);_(* \(#,##0.00\);_(* &quot;-&quot;??_);_(@_)"/>
    <numFmt numFmtId="178" formatCode="#,##0_ "/>
    <numFmt numFmtId="179" formatCode="* #,##0.00;* \-#,##0.00;* &quot;-&quot;??;@"/>
    <numFmt numFmtId="180" formatCode="0.0"/>
    <numFmt numFmtId="181" formatCode="0.0_ "/>
    <numFmt numFmtId="182" formatCode="0_ "/>
    <numFmt numFmtId="183" formatCode="#,##0.00;[Red]#,##0.0"/>
    <numFmt numFmtId="184" formatCode="#,##0.0;[Red]#,##0"/>
    <numFmt numFmtId="185" formatCode="#,##0;[Red]#,##0"/>
    <numFmt numFmtId="186" formatCode="_ * #,##0_ ;_ * \-#,##0_ ;_ * &quot;-&quot;??_ ;_ @_ "/>
    <numFmt numFmtId="187" formatCode="#,##0.0;[Red]#,##0.0"/>
    <numFmt numFmtId="188" formatCode="#,##0.00;[Red]#,##0.00"/>
    <numFmt numFmtId="189" formatCode="_(* #,##0_);_(* \(#,##0\);_(* &quot;-&quot;??_);_(@_)"/>
    <numFmt numFmtId="190" formatCode="_(* #,##0.0_);_(* \(#,##0.0\);_(* &quot;-&quot;??_);_(@_)"/>
    <numFmt numFmtId="191" formatCode="0_);[Red]\(0\)"/>
  </numFmts>
  <fonts count="81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_GBK"/>
      <charset val="134"/>
    </font>
    <font>
      <sz val="13"/>
      <color theme="1"/>
      <name val="楷体_GB2312"/>
      <charset val="134"/>
    </font>
    <font>
      <sz val="11"/>
      <color theme="1"/>
      <name val="黑体"/>
      <charset val="134"/>
    </font>
    <font>
      <b/>
      <sz val="11"/>
      <color theme="1"/>
      <name val="黑体"/>
      <charset val="134"/>
    </font>
    <font>
      <b/>
      <sz val="11"/>
      <color theme="1"/>
      <name val="等线"/>
      <charset val="134"/>
      <scheme val="minor"/>
    </font>
    <font>
      <b/>
      <i/>
      <sz val="11"/>
      <color theme="1"/>
      <name val="等线"/>
      <charset val="134"/>
      <scheme val="minor"/>
    </font>
    <font>
      <b/>
      <sz val="20"/>
      <color theme="1"/>
      <name val="方正小标宋_GBK"/>
      <charset val="134"/>
    </font>
    <font>
      <b/>
      <sz val="11"/>
      <color theme="1"/>
      <name val="Arial Narrow"/>
      <charset val="134"/>
    </font>
    <font>
      <b/>
      <sz val="11"/>
      <color theme="1"/>
      <name val="宋体"/>
      <charset val="134"/>
    </font>
    <font>
      <sz val="11"/>
      <color theme="1"/>
      <name val="Arial Narrow"/>
      <charset val="134"/>
    </font>
    <font>
      <sz val="11"/>
      <color theme="1"/>
      <name val="宋体"/>
      <charset val="134"/>
    </font>
    <font>
      <b/>
      <sz val="10"/>
      <color theme="1"/>
      <name val="宋体"/>
      <charset val="134"/>
    </font>
    <font>
      <b/>
      <i/>
      <sz val="11"/>
      <color theme="1"/>
      <name val="宋体"/>
      <charset val="134"/>
    </font>
    <font>
      <b/>
      <i/>
      <sz val="11"/>
      <color theme="1"/>
      <name val="Arial Narrow"/>
      <charset val="134"/>
    </font>
    <font>
      <b/>
      <i/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黑体"/>
      <charset val="134"/>
    </font>
    <font>
      <b/>
      <sz val="11"/>
      <color rgb="FF000000"/>
      <name val="宋体"/>
      <charset val="134"/>
    </font>
    <font>
      <sz val="11"/>
      <color indexed="8"/>
      <name val="Arial Narrow"/>
      <charset val="134"/>
    </font>
    <font>
      <sz val="11"/>
      <color indexed="8"/>
      <name val="宋体"/>
      <charset val="134"/>
    </font>
    <font>
      <b/>
      <sz val="11"/>
      <color indexed="8"/>
      <name val="Arial Narrow"/>
      <charset val="134"/>
    </font>
    <font>
      <sz val="11"/>
      <color indexed="8"/>
      <name val="黑体"/>
      <charset val="134"/>
    </font>
    <font>
      <b/>
      <sz val="11"/>
      <name val="Arial Narrow"/>
      <charset val="134"/>
    </font>
    <font>
      <b/>
      <sz val="11"/>
      <name val="宋体"/>
      <charset val="134"/>
    </font>
    <font>
      <sz val="11"/>
      <name val="Arial Narrow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Calibri"/>
      <charset val="134"/>
    </font>
    <font>
      <sz val="10.5"/>
      <color indexed="8"/>
      <name val="Arial Narrow"/>
      <charset val="134"/>
    </font>
    <font>
      <sz val="10.5"/>
      <color indexed="8"/>
      <name val="黑体"/>
      <charset val="134"/>
    </font>
    <font>
      <b/>
      <sz val="11"/>
      <color indexed="8"/>
      <name val="宋体"/>
      <charset val="134"/>
    </font>
    <font>
      <b/>
      <i/>
      <sz val="11"/>
      <color indexed="8"/>
      <name val="Arial Narrow"/>
      <charset val="134"/>
    </font>
    <font>
      <sz val="11"/>
      <color indexed="8"/>
      <name val="Calibri"/>
      <charset val="134"/>
    </font>
    <font>
      <sz val="10"/>
      <color indexed="8"/>
      <name val="黑体"/>
      <charset val="134"/>
    </font>
    <font>
      <b/>
      <sz val="10.5"/>
      <color indexed="8"/>
      <name val="宋体"/>
      <charset val="134"/>
    </font>
    <font>
      <b/>
      <sz val="10.5"/>
      <color indexed="8"/>
      <name val="Arial Narrow"/>
      <charset val="134"/>
    </font>
    <font>
      <b/>
      <sz val="11"/>
      <color indexed="8"/>
      <name val="Calibri"/>
      <charset val="134"/>
    </font>
    <font>
      <sz val="9"/>
      <name val="宋体"/>
      <charset val="134"/>
    </font>
    <font>
      <sz val="11"/>
      <name val="等线"/>
      <charset val="134"/>
      <scheme val="minor"/>
    </font>
    <font>
      <sz val="14"/>
      <name val="黑体"/>
      <charset val="134"/>
    </font>
    <font>
      <b/>
      <sz val="12"/>
      <name val="楷体_GB2312"/>
      <charset val="134"/>
    </font>
    <font>
      <b/>
      <sz val="10"/>
      <name val="宋体"/>
      <charset val="134"/>
    </font>
    <font>
      <sz val="11"/>
      <color indexed="8"/>
      <name val="等线"/>
      <charset val="134"/>
      <scheme val="minor"/>
    </font>
    <font>
      <sz val="10"/>
      <name val="宋体"/>
      <charset val="134"/>
    </font>
    <font>
      <b/>
      <sz val="11"/>
      <name val="等线"/>
      <charset val="134"/>
      <scheme val="minor"/>
    </font>
    <font>
      <sz val="10"/>
      <name val="Arial Narrow"/>
      <charset val="134"/>
    </font>
    <font>
      <sz val="9"/>
      <color theme="1"/>
      <name val="等线"/>
      <charset val="134"/>
      <scheme val="minor"/>
    </font>
    <font>
      <b/>
      <sz val="12"/>
      <name val="宋体"/>
      <charset val="134"/>
    </font>
    <font>
      <sz val="11.5"/>
      <name val="Arial Narrow"/>
      <charset val="134"/>
    </font>
    <font>
      <b/>
      <sz val="11.5"/>
      <color theme="1"/>
      <name val="Arial Narrow"/>
      <charset val="134"/>
    </font>
    <font>
      <sz val="11.5"/>
      <color theme="1"/>
      <name val="Arial Narrow"/>
      <charset val="134"/>
    </font>
    <font>
      <b/>
      <sz val="11.5"/>
      <name val="Arial Narrow"/>
      <charset val="134"/>
    </font>
    <font>
      <b/>
      <sz val="12.5"/>
      <color theme="1"/>
      <name val="宋体"/>
      <charset val="134"/>
    </font>
    <font>
      <sz val="12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9"/>
      <color theme="1"/>
      <name val="黑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  <xf numFmtId="0" fontId="59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8" fillId="4" borderId="0" applyNumberFormat="0" applyBorder="0" applyAlignment="0" applyProtection="0">
      <alignment vertical="center"/>
    </xf>
    <xf numFmtId="0" fontId="60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1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16" applyNumberFormat="0" applyFill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4" fillId="0" borderId="17" applyNumberFormat="0" applyFill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70" fillId="11" borderId="18" applyNumberFormat="0" applyAlignment="0" applyProtection="0">
      <alignment vertical="center"/>
    </xf>
    <xf numFmtId="0" fontId="71" fillId="11" borderId="14" applyNumberFormat="0" applyAlignment="0" applyProtection="0">
      <alignment vertical="center"/>
    </xf>
    <xf numFmtId="0" fontId="72" fillId="12" borderId="19" applyNumberFormat="0" applyAlignment="0" applyProtection="0">
      <alignment vertical="center"/>
    </xf>
    <xf numFmtId="0" fontId="58" fillId="13" borderId="0" applyNumberFormat="0" applyBorder="0" applyAlignment="0" applyProtection="0">
      <alignment vertical="center"/>
    </xf>
    <xf numFmtId="0" fontId="61" fillId="14" borderId="0" applyNumberFormat="0" applyBorder="0" applyAlignment="0" applyProtection="0">
      <alignment vertical="center"/>
    </xf>
    <xf numFmtId="0" fontId="73" fillId="0" borderId="20" applyNumberFormat="0" applyFill="0" applyAlignment="0" applyProtection="0">
      <alignment vertical="center"/>
    </xf>
    <xf numFmtId="0" fontId="74" fillId="0" borderId="21" applyNumberFormat="0" applyFill="0" applyAlignment="0" applyProtection="0">
      <alignment vertical="center"/>
    </xf>
    <xf numFmtId="0" fontId="75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27" fillId="0" borderId="0"/>
    <xf numFmtId="0" fontId="58" fillId="17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0" fontId="77" fillId="0" borderId="0"/>
    <xf numFmtId="0" fontId="58" fillId="19" borderId="0" applyNumberFormat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8" fillId="22" borderId="0" applyNumberFormat="0" applyBorder="0" applyAlignment="0" applyProtection="0">
      <alignment vertical="center"/>
    </xf>
    <xf numFmtId="0" fontId="61" fillId="23" borderId="0" applyNumberFormat="0" applyBorder="0" applyAlignment="0" applyProtection="0">
      <alignment vertical="center"/>
    </xf>
    <xf numFmtId="0" fontId="61" fillId="24" borderId="0" applyNumberFormat="0" applyBorder="0" applyAlignment="0" applyProtection="0">
      <alignment vertical="center"/>
    </xf>
    <xf numFmtId="0" fontId="58" fillId="25" borderId="0" applyNumberFormat="0" applyBorder="0" applyAlignment="0" applyProtection="0">
      <alignment vertical="center"/>
    </xf>
    <xf numFmtId="0" fontId="58" fillId="26" borderId="0" applyNumberFormat="0" applyBorder="0" applyAlignment="0" applyProtection="0">
      <alignment vertical="center"/>
    </xf>
    <xf numFmtId="0" fontId="61" fillId="27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61" fillId="29" borderId="0" applyNumberFormat="0" applyBorder="0" applyAlignment="0" applyProtection="0">
      <alignment vertical="center"/>
    </xf>
    <xf numFmtId="0" fontId="61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6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0"/>
    <xf numFmtId="179" fontId="77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77" fillId="0" borderId="0"/>
  </cellStyleXfs>
  <cellXfs count="31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left" vertical="center"/>
    </xf>
    <xf numFmtId="0" fontId="10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/>
    </xf>
    <xf numFmtId="0" fontId="12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vertical="center" shrinkToFit="1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80" fontId="9" fillId="0" borderId="1" xfId="0" applyNumberFormat="1" applyFont="1" applyBorder="1">
      <alignment vertical="center"/>
    </xf>
    <xf numFmtId="0" fontId="13" fillId="0" borderId="1" xfId="0" applyFont="1" applyBorder="1">
      <alignment vertical="center"/>
    </xf>
    <xf numFmtId="0" fontId="14" fillId="0" borderId="1" xfId="0" applyFont="1" applyBorder="1" applyAlignment="1">
      <alignment horizontal="left" vertical="center" indent="2"/>
    </xf>
    <xf numFmtId="180" fontId="15" fillId="0" borderId="1" xfId="0" applyNumberFormat="1" applyFont="1" applyBorder="1">
      <alignment vertical="center"/>
    </xf>
    <xf numFmtId="0" fontId="15" fillId="0" borderId="1" xfId="0" applyFont="1" applyBorder="1">
      <alignment vertical="center"/>
    </xf>
    <xf numFmtId="0" fontId="16" fillId="0" borderId="1" xfId="0" applyFont="1" applyBorder="1">
      <alignment vertical="center"/>
    </xf>
    <xf numFmtId="181" fontId="7" fillId="0" borderId="0" xfId="0" applyNumberFormat="1" applyFont="1">
      <alignment vertical="center"/>
    </xf>
    <xf numFmtId="180" fontId="11" fillId="0" borderId="1" xfId="0" applyNumberFormat="1" applyFont="1" applyBorder="1">
      <alignment vertical="center"/>
    </xf>
    <xf numFmtId="0" fontId="11" fillId="0" borderId="1" xfId="0" applyFont="1" applyBorder="1">
      <alignment vertical="center"/>
    </xf>
    <xf numFmtId="0" fontId="17" fillId="0" borderId="1" xfId="0" applyFont="1" applyBorder="1">
      <alignment vertical="center"/>
    </xf>
    <xf numFmtId="181" fontId="0" fillId="0" borderId="0" xfId="0" applyNumberFormat="1">
      <alignment vertical="center"/>
    </xf>
    <xf numFmtId="0" fontId="12" fillId="0" borderId="1" xfId="0" applyFont="1" applyBorder="1" applyAlignment="1">
      <alignment horizontal="left" vertical="center" indent="2"/>
    </xf>
    <xf numFmtId="0" fontId="17" fillId="0" borderId="1" xfId="0" applyFont="1" applyBorder="1" applyAlignment="1">
      <alignment vertical="center" wrapText="1"/>
    </xf>
    <xf numFmtId="181" fontId="0" fillId="0" borderId="0" xfId="0" applyNumberFormat="1" applyFont="1">
      <alignment vertical="center"/>
    </xf>
    <xf numFmtId="0" fontId="1" fillId="0" borderId="0" xfId="51" applyFont="1" applyFill="1" applyAlignment="1">
      <alignment horizontal="center" vertical="center"/>
    </xf>
    <xf numFmtId="0" fontId="1" fillId="0" borderId="0" xfId="51" applyFont="1" applyFill="1" applyAlignment="1">
      <alignment vertical="center" shrinkToFit="1"/>
    </xf>
    <xf numFmtId="0" fontId="1" fillId="0" borderId="0" xfId="51" applyFont="1" applyFill="1">
      <alignment vertical="center"/>
    </xf>
    <xf numFmtId="0" fontId="8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horizontal="center" vertical="center"/>
    </xf>
    <xf numFmtId="0" fontId="3" fillId="0" borderId="0" xfId="51" applyFont="1" applyFill="1" applyAlignment="1">
      <alignment vertical="center" shrinkToFit="1"/>
    </xf>
    <xf numFmtId="0" fontId="3" fillId="0" borderId="0" xfId="51" applyFont="1" applyFill="1">
      <alignment vertical="center"/>
    </xf>
    <xf numFmtId="0" fontId="4" fillId="0" borderId="1" xfId="5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shrinkToFit="1"/>
    </xf>
    <xf numFmtId="0" fontId="4" fillId="0" borderId="1" xfId="51" applyFont="1" applyFill="1" applyBorder="1" applyAlignment="1">
      <alignment horizontal="center" vertical="center"/>
    </xf>
    <xf numFmtId="0" fontId="18" fillId="0" borderId="1" xfId="51" applyFont="1" applyFill="1" applyBorder="1" applyAlignment="1">
      <alignment horizontal="center" vertical="center" wrapText="1"/>
    </xf>
    <xf numFmtId="0" fontId="11" fillId="0" borderId="1" xfId="51" applyFont="1" applyFill="1" applyBorder="1" applyAlignment="1">
      <alignment horizontal="center" vertical="center" wrapText="1"/>
    </xf>
    <xf numFmtId="0" fontId="10" fillId="0" borderId="1" xfId="51" applyFont="1" applyFill="1" applyBorder="1" applyAlignment="1">
      <alignment horizontal="center" vertical="center" shrinkToFit="1"/>
    </xf>
    <xf numFmtId="182" fontId="9" fillId="0" borderId="1" xfId="51" applyNumberFormat="1" applyFont="1" applyFill="1" applyBorder="1" applyAlignment="1">
      <alignment horizontal="right" vertical="center"/>
    </xf>
    <xf numFmtId="0" fontId="19" fillId="0" borderId="1" xfId="51" applyFont="1" applyFill="1" applyBorder="1" applyAlignment="1">
      <alignment horizontal="center" vertical="center" shrinkToFit="1"/>
    </xf>
    <xf numFmtId="181" fontId="9" fillId="0" borderId="1" xfId="51" applyNumberFormat="1" applyFont="1" applyFill="1" applyBorder="1" applyAlignment="1">
      <alignment horizontal="right" vertical="center"/>
    </xf>
    <xf numFmtId="49" fontId="20" fillId="0" borderId="1" xfId="51" applyNumberFormat="1" applyFont="1" applyFill="1" applyBorder="1" applyAlignment="1">
      <alignment horizontal="left" vertical="center"/>
    </xf>
    <xf numFmtId="0" fontId="21" fillId="0" borderId="1" xfId="51" applyFont="1" applyFill="1" applyBorder="1" applyAlignment="1">
      <alignment vertical="center" shrinkToFit="1"/>
    </xf>
    <xf numFmtId="183" fontId="20" fillId="0" borderId="1" xfId="51" applyNumberFormat="1" applyFont="1" applyFill="1" applyBorder="1">
      <alignment vertical="center"/>
    </xf>
    <xf numFmtId="0" fontId="20" fillId="0" borderId="1" xfId="51" applyFont="1" applyFill="1" applyBorder="1" applyAlignment="1">
      <alignment horizontal="left" vertical="center"/>
    </xf>
    <xf numFmtId="184" fontId="22" fillId="0" borderId="1" xfId="51" applyNumberFormat="1" applyFont="1" applyFill="1" applyBorder="1">
      <alignment vertical="center"/>
    </xf>
    <xf numFmtId="0" fontId="3" fillId="0" borderId="0" xfId="51" applyFont="1" applyFill="1" applyAlignment="1">
      <alignment horizontal="right" vertical="center"/>
    </xf>
    <xf numFmtId="0" fontId="21" fillId="0" borderId="2" xfId="51" applyFont="1" applyFill="1" applyBorder="1" applyAlignment="1">
      <alignment vertical="center" shrinkToFit="1"/>
    </xf>
    <xf numFmtId="0" fontId="12" fillId="0" borderId="1" xfId="51" applyFont="1" applyFill="1" applyBorder="1" applyAlignment="1">
      <alignment vertical="center" shrinkToFit="1"/>
    </xf>
    <xf numFmtId="0" fontId="11" fillId="0" borderId="1" xfId="51" applyFont="1" applyFill="1" applyBorder="1" applyAlignment="1">
      <alignment horizontal="center" vertical="center"/>
    </xf>
    <xf numFmtId="49" fontId="4" fillId="0" borderId="1" xfId="51" applyNumberFormat="1" applyFont="1" applyFill="1" applyBorder="1" applyAlignment="1">
      <alignment horizontal="center" vertical="center"/>
    </xf>
    <xf numFmtId="182" fontId="9" fillId="0" borderId="1" xfId="51" applyNumberFormat="1" applyFont="1" applyFill="1" applyBorder="1" applyAlignment="1">
      <alignment horizontal="right" vertical="center" wrapText="1"/>
    </xf>
    <xf numFmtId="0" fontId="11" fillId="0" borderId="1" xfId="51" applyFont="1" applyFill="1" applyBorder="1">
      <alignment vertical="center"/>
    </xf>
    <xf numFmtId="0" fontId="19" fillId="0" borderId="2" xfId="51" applyFont="1" applyFill="1" applyBorder="1" applyAlignment="1">
      <alignment horizontal="center" vertical="center" shrinkToFit="1"/>
    </xf>
    <xf numFmtId="49" fontId="20" fillId="0" borderId="2" xfId="51" applyNumberFormat="1" applyFont="1" applyFill="1" applyBorder="1" applyAlignment="1">
      <alignment horizontal="left" vertical="center"/>
    </xf>
    <xf numFmtId="183" fontId="20" fillId="0" borderId="2" xfId="51" applyNumberFormat="1" applyFont="1" applyFill="1" applyBorder="1">
      <alignment vertical="center"/>
    </xf>
    <xf numFmtId="181" fontId="22" fillId="0" borderId="1" xfId="51" applyNumberFormat="1" applyFont="1" applyFill="1" applyBorder="1" applyAlignment="1">
      <alignment horizontal="right" vertical="center"/>
    </xf>
    <xf numFmtId="0" fontId="20" fillId="0" borderId="2" xfId="51" applyFont="1" applyFill="1" applyBorder="1" applyAlignment="1">
      <alignment horizontal="left" vertical="center"/>
    </xf>
    <xf numFmtId="181" fontId="22" fillId="0" borderId="2" xfId="51" applyNumberFormat="1" applyFont="1" applyFill="1" applyBorder="1" applyAlignment="1">
      <alignment horizontal="right" vertical="center"/>
    </xf>
    <xf numFmtId="182" fontId="22" fillId="0" borderId="2" xfId="51" applyNumberFormat="1" applyFont="1" applyFill="1" applyBorder="1" applyAlignment="1">
      <alignment horizontal="right" vertical="center"/>
    </xf>
    <xf numFmtId="0" fontId="22" fillId="0" borderId="2" xfId="51" applyFont="1" applyFill="1" applyBorder="1" applyAlignment="1">
      <alignment horizontal="left" vertical="center"/>
    </xf>
    <xf numFmtId="181" fontId="20" fillId="0" borderId="2" xfId="51" applyNumberFormat="1" applyFont="1" applyFill="1" applyBorder="1" applyAlignment="1">
      <alignment horizontal="right" vertical="center"/>
    </xf>
    <xf numFmtId="0" fontId="2" fillId="0" borderId="0" xfId="51" applyFont="1" applyFill="1">
      <alignment vertical="center"/>
    </xf>
    <xf numFmtId="0" fontId="4" fillId="0" borderId="0" xfId="51" applyFont="1" applyFill="1" applyAlignment="1">
      <alignment horizontal="center" vertical="center"/>
    </xf>
    <xf numFmtId="0" fontId="0" fillId="0" borderId="0" xfId="51" applyFill="1" applyAlignment="1">
      <alignment horizontal="center" vertical="center"/>
    </xf>
    <xf numFmtId="0" fontId="0" fillId="0" borderId="0" xfId="51" applyFont="1" applyFill="1">
      <alignment vertical="center"/>
    </xf>
    <xf numFmtId="0" fontId="0" fillId="0" borderId="0" xfId="51" applyFill="1" applyAlignment="1">
      <alignment horizontal="left" vertical="center"/>
    </xf>
    <xf numFmtId="0" fontId="0" fillId="0" borderId="0" xfId="51" applyFill="1">
      <alignment vertical="center"/>
    </xf>
    <xf numFmtId="0" fontId="1" fillId="0" borderId="0" xfId="51" applyFont="1" applyFill="1" applyAlignment="1">
      <alignment horizontal="left" vertical="center"/>
    </xf>
    <xf numFmtId="0" fontId="23" fillId="0" borderId="2" xfId="51" applyFont="1" applyFill="1" applyBorder="1" applyAlignment="1">
      <alignment horizontal="center" vertical="center" wrapText="1"/>
    </xf>
    <xf numFmtId="0" fontId="24" fillId="0" borderId="2" xfId="51" applyFont="1" applyFill="1" applyBorder="1" applyAlignment="1">
      <alignment horizontal="left" vertical="center"/>
    </xf>
    <xf numFmtId="0" fontId="25" fillId="0" borderId="2" xfId="51" applyFont="1" applyFill="1" applyBorder="1" applyAlignment="1">
      <alignment horizontal="left" vertical="center"/>
    </xf>
    <xf numFmtId="185" fontId="22" fillId="0" borderId="2" xfId="51" applyNumberFormat="1" applyFont="1" applyFill="1" applyBorder="1">
      <alignment vertical="center"/>
    </xf>
    <xf numFmtId="184" fontId="22" fillId="0" borderId="2" xfId="51" applyNumberFormat="1" applyFont="1" applyFill="1" applyBorder="1">
      <alignment vertical="center"/>
    </xf>
    <xf numFmtId="0" fontId="26" fillId="0" borderId="2" xfId="51" applyFont="1" applyFill="1" applyBorder="1" applyAlignment="1">
      <alignment horizontal="left" vertical="center"/>
    </xf>
    <xf numFmtId="0" fontId="27" fillId="0" borderId="2" xfId="51" applyFont="1" applyFill="1" applyBorder="1" applyAlignment="1">
      <alignment horizontal="left" vertical="center"/>
    </xf>
    <xf numFmtId="184" fontId="20" fillId="0" borderId="2" xfId="51" applyNumberFormat="1" applyFont="1" applyFill="1" applyBorder="1">
      <alignment vertical="center"/>
    </xf>
    <xf numFmtId="0" fontId="28" fillId="0" borderId="2" xfId="51" applyFont="1" applyFill="1" applyBorder="1" applyAlignment="1">
      <alignment horizontal="left" vertical="center"/>
    </xf>
    <xf numFmtId="0" fontId="29" fillId="0" borderId="2" xfId="51" applyFont="1" applyFill="1" applyBorder="1" applyAlignment="1">
      <alignment horizontal="left" vertical="center"/>
    </xf>
    <xf numFmtId="0" fontId="23" fillId="0" borderId="1" xfId="51" applyFont="1" applyFill="1" applyBorder="1" applyAlignment="1">
      <alignment horizontal="center" vertical="center" wrapText="1"/>
    </xf>
    <xf numFmtId="0" fontId="23" fillId="0" borderId="1" xfId="51" applyFont="1" applyFill="1" applyBorder="1" applyAlignment="1">
      <alignment horizontal="center" vertical="center" shrinkToFit="1"/>
    </xf>
    <xf numFmtId="0" fontId="9" fillId="0" borderId="1" xfId="51" applyFont="1" applyFill="1" applyBorder="1">
      <alignment vertical="center"/>
    </xf>
    <xf numFmtId="181" fontId="9" fillId="0" borderId="1" xfId="51" applyNumberFormat="1" applyFont="1" applyFill="1" applyBorder="1">
      <alignment vertical="center"/>
    </xf>
    <xf numFmtId="49" fontId="11" fillId="0" borderId="1" xfId="51" applyNumberFormat="1" applyFont="1" applyFill="1" applyBorder="1" applyAlignment="1">
      <alignment horizontal="center" vertical="center"/>
    </xf>
    <xf numFmtId="49" fontId="9" fillId="0" borderId="1" xfId="51" applyNumberFormat="1" applyFont="1" applyFill="1" applyBorder="1" applyAlignment="1">
      <alignment horizontal="center" vertical="center"/>
    </xf>
    <xf numFmtId="180" fontId="9" fillId="0" borderId="1" xfId="51" applyNumberFormat="1" applyFont="1" applyFill="1" applyBorder="1">
      <alignment vertical="center"/>
    </xf>
    <xf numFmtId="181" fontId="9" fillId="0" borderId="1" xfId="51" applyNumberFormat="1" applyFont="1" applyFill="1" applyBorder="1" applyAlignment="1">
      <alignment horizontal="right" vertical="center" wrapText="1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center" vertical="center"/>
    </xf>
    <xf numFmtId="0" fontId="23" fillId="0" borderId="2" xfId="52" applyFont="1" applyFill="1" applyBorder="1" applyAlignment="1">
      <alignment horizontal="center" vertical="center"/>
    </xf>
    <xf numFmtId="0" fontId="23" fillId="0" borderId="2" xfId="52" applyFont="1" applyFill="1" applyBorder="1" applyAlignment="1">
      <alignment horizontal="center" vertical="center" wrapText="1"/>
    </xf>
    <xf numFmtId="0" fontId="23" fillId="0" borderId="3" xfId="52" applyFont="1" applyFill="1" applyBorder="1" applyAlignment="1">
      <alignment horizontal="center" vertical="center" wrapText="1"/>
    </xf>
    <xf numFmtId="0" fontId="28" fillId="0" borderId="2" xfId="52" applyFont="1" applyFill="1" applyBorder="1" applyAlignment="1">
      <alignment vertical="center" wrapText="1"/>
    </xf>
    <xf numFmtId="186" fontId="20" fillId="0" borderId="2" xfId="8" applyNumberFormat="1" applyFont="1" applyFill="1" applyBorder="1" applyAlignment="1" applyProtection="1">
      <alignment horizontal="right" vertical="center" wrapText="1"/>
    </xf>
    <xf numFmtId="176" fontId="20" fillId="0" borderId="2" xfId="8" applyNumberFormat="1" applyFont="1" applyFill="1" applyBorder="1" applyAlignment="1" applyProtection="1">
      <alignment horizontal="right" vertical="center" wrapText="1"/>
    </xf>
    <xf numFmtId="0" fontId="30" fillId="0" borderId="2" xfId="52" applyFont="1" applyFill="1" applyBorder="1" applyAlignment="1">
      <alignment vertical="center" wrapText="1"/>
    </xf>
    <xf numFmtId="186" fontId="22" fillId="0" borderId="2" xfId="8" applyNumberFormat="1" applyFont="1" applyFill="1" applyBorder="1" applyAlignment="1" applyProtection="1">
      <alignment horizontal="right" vertical="center" wrapText="1"/>
    </xf>
    <xf numFmtId="0" fontId="28" fillId="0" borderId="2" xfId="52" applyFont="1" applyFill="1" applyBorder="1" applyAlignment="1">
      <alignment horizontal="left" vertical="center" wrapText="1" indent="1"/>
    </xf>
    <xf numFmtId="0" fontId="28" fillId="0" borderId="3" xfId="52" applyFont="1" applyFill="1" applyBorder="1" applyAlignment="1">
      <alignment vertical="center" wrapText="1"/>
    </xf>
    <xf numFmtId="186" fontId="20" fillId="0" borderId="3" xfId="8" applyNumberFormat="1" applyFont="1" applyFill="1" applyBorder="1" applyAlignment="1" applyProtection="1">
      <alignment horizontal="right" vertical="center" wrapText="1"/>
    </xf>
    <xf numFmtId="176" fontId="20" fillId="0" borderId="3" xfId="8" applyNumberFormat="1" applyFont="1" applyFill="1" applyBorder="1" applyAlignment="1" applyProtection="1">
      <alignment horizontal="right" vertical="center" wrapText="1"/>
    </xf>
    <xf numFmtId="0" fontId="28" fillId="0" borderId="1" xfId="52" applyFont="1" applyFill="1" applyBorder="1" applyAlignment="1">
      <alignment vertical="center" wrapText="1"/>
    </xf>
    <xf numFmtId="186" fontId="20" fillId="0" borderId="1" xfId="8" applyNumberFormat="1" applyFont="1" applyFill="1" applyBorder="1" applyAlignment="1" applyProtection="1">
      <alignment horizontal="right" vertical="center" wrapText="1"/>
    </xf>
    <xf numFmtId="176" fontId="20" fillId="0" borderId="1" xfId="8" applyNumberFormat="1" applyFont="1" applyFill="1" applyBorder="1" applyAlignment="1" applyProtection="1">
      <alignment horizontal="right" vertical="center" wrapText="1"/>
    </xf>
    <xf numFmtId="0" fontId="31" fillId="0" borderId="1" xfId="52" applyFont="1" applyFill="1" applyBorder="1" applyAlignment="1">
      <alignment vertical="center" wrapText="1"/>
    </xf>
    <xf numFmtId="0" fontId="30" fillId="0" borderId="1" xfId="52" applyFont="1" applyFill="1" applyBorder="1" applyAlignment="1">
      <alignment vertical="center" wrapText="1"/>
    </xf>
    <xf numFmtId="186" fontId="22" fillId="0" borderId="1" xfId="8" applyNumberFormat="1" applyFont="1" applyFill="1" applyBorder="1" applyAlignment="1" applyProtection="1">
      <alignment horizontal="right" vertical="center" wrapText="1"/>
    </xf>
    <xf numFmtId="0" fontId="30" fillId="0" borderId="1" xfId="52" applyFont="1" applyFill="1" applyBorder="1" applyAlignment="1">
      <alignment horizontal="center" vertical="center" wrapText="1"/>
    </xf>
    <xf numFmtId="176" fontId="22" fillId="0" borderId="1" xfId="8" applyNumberFormat="1" applyFont="1" applyFill="1" applyBorder="1" applyAlignment="1" applyProtection="1">
      <alignment horizontal="right" vertical="center" wrapText="1"/>
    </xf>
    <xf numFmtId="0" fontId="3" fillId="0" borderId="0" xfId="0" applyFont="1" applyFill="1" applyAlignment="1">
      <alignment horizontal="right" vertical="center"/>
    </xf>
    <xf numFmtId="176" fontId="22" fillId="0" borderId="2" xfId="8" applyNumberFormat="1" applyFont="1" applyFill="1" applyBorder="1" applyAlignment="1" applyProtection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 shrinkToFit="1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shrinkToFit="1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shrinkToFi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shrinkToFit="1"/>
    </xf>
    <xf numFmtId="0" fontId="33" fillId="0" borderId="1" xfId="0" applyFont="1" applyFill="1" applyBorder="1" applyAlignment="1">
      <alignment vertical="center" wrapText="1"/>
    </xf>
    <xf numFmtId="0" fontId="22" fillId="0" borderId="1" xfId="0" applyFont="1" applyFill="1" applyBorder="1">
      <alignment vertical="center"/>
    </xf>
    <xf numFmtId="0" fontId="34" fillId="0" borderId="1" xfId="0" applyFont="1" applyFill="1" applyBorder="1" applyAlignment="1">
      <alignment vertical="center" shrinkToFit="1"/>
    </xf>
    <xf numFmtId="185" fontId="22" fillId="0" borderId="1" xfId="0" applyNumberFormat="1" applyFont="1" applyFill="1" applyBorder="1" applyAlignment="1">
      <alignment horizontal="right" vertical="center"/>
    </xf>
    <xf numFmtId="187" fontId="22" fillId="0" borderId="1" xfId="0" applyNumberFormat="1" applyFont="1" applyFill="1" applyBorder="1" applyAlignment="1">
      <alignment horizontal="right" vertical="center"/>
    </xf>
    <xf numFmtId="49" fontId="22" fillId="0" borderId="1" xfId="0" applyNumberFormat="1" applyFont="1" applyFill="1" applyBorder="1">
      <alignment vertical="center"/>
    </xf>
    <xf numFmtId="188" fontId="22" fillId="0" borderId="1" xfId="0" applyNumberFormat="1" applyFont="1" applyFill="1" applyBorder="1" applyAlignment="1">
      <alignment horizontal="right" vertical="center"/>
    </xf>
    <xf numFmtId="49" fontId="20" fillId="0" borderId="1" xfId="0" applyNumberFormat="1" applyFont="1" applyFill="1" applyBorder="1">
      <alignment vertical="center"/>
    </xf>
    <xf numFmtId="0" fontId="21" fillId="0" borderId="1" xfId="0" applyFont="1" applyFill="1" applyBorder="1" applyAlignment="1">
      <alignment vertical="center" shrinkToFit="1"/>
    </xf>
    <xf numFmtId="188" fontId="20" fillId="0" borderId="1" xfId="0" applyNumberFormat="1" applyFont="1" applyFill="1" applyBorder="1" applyAlignment="1">
      <alignment horizontal="right" vertical="center"/>
    </xf>
    <xf numFmtId="188" fontId="11" fillId="0" borderId="1" xfId="0" applyNumberFormat="1" applyFont="1" applyFill="1" applyBorder="1" applyAlignment="1">
      <alignment horizontal="right"/>
    </xf>
    <xf numFmtId="187" fontId="9" fillId="0" borderId="1" xfId="0" applyNumberFormat="1" applyFont="1" applyFill="1" applyBorder="1" applyAlignment="1">
      <alignment horizontal="right"/>
    </xf>
    <xf numFmtId="185" fontId="9" fillId="0" borderId="1" xfId="0" applyNumberFormat="1" applyFont="1" applyFill="1" applyBorder="1" applyAlignment="1">
      <alignment horizontal="right"/>
    </xf>
    <xf numFmtId="188" fontId="35" fillId="0" borderId="1" xfId="0" applyNumberFormat="1" applyFont="1" applyFill="1" applyBorder="1" applyAlignment="1">
      <alignment horizontal="right" vertical="center"/>
    </xf>
    <xf numFmtId="188" fontId="15" fillId="0" borderId="1" xfId="0" applyNumberFormat="1" applyFont="1" applyFill="1" applyBorder="1" applyAlignment="1">
      <alignment horizontal="right"/>
    </xf>
    <xf numFmtId="0" fontId="1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 shrinkToFit="1"/>
    </xf>
    <xf numFmtId="188" fontId="9" fillId="0" borderId="1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22" fillId="0" borderId="1" xfId="0" applyFont="1" applyFill="1" applyBorder="1" applyAlignment="1">
      <alignment vertical="center"/>
    </xf>
    <xf numFmtId="189" fontId="22" fillId="0" borderId="1" xfId="8" applyNumberFormat="1" applyFont="1" applyFill="1" applyBorder="1" applyAlignment="1">
      <alignment horizontal="right" vertical="center"/>
    </xf>
    <xf numFmtId="0" fontId="22" fillId="0" borderId="2" xfId="0" applyNumberFormat="1" applyFont="1" applyFill="1" applyBorder="1" applyAlignment="1" applyProtection="1">
      <alignment horizontal="left" vertical="center"/>
    </xf>
    <xf numFmtId="0" fontId="34" fillId="0" borderId="2" xfId="0" applyNumberFormat="1" applyFont="1" applyFill="1" applyBorder="1" applyAlignment="1" applyProtection="1">
      <alignment vertical="center"/>
    </xf>
    <xf numFmtId="184" fontId="22" fillId="0" borderId="2" xfId="0" applyNumberFormat="1" applyFont="1" applyFill="1" applyBorder="1" applyAlignment="1" applyProtection="1">
      <alignment horizontal="right" vertical="center"/>
    </xf>
    <xf numFmtId="184" fontId="22" fillId="0" borderId="4" xfId="0" applyNumberFormat="1" applyFont="1" applyFill="1" applyBorder="1" applyAlignment="1" applyProtection="1">
      <alignment horizontal="right" vertical="center"/>
    </xf>
    <xf numFmtId="49" fontId="20" fillId="0" borderId="2" xfId="0" applyNumberFormat="1" applyFont="1" applyFill="1" applyBorder="1" applyAlignment="1" applyProtection="1">
      <alignment horizontal="left" vertical="center"/>
    </xf>
    <xf numFmtId="0" fontId="21" fillId="0" borderId="2" xfId="0" applyNumberFormat="1" applyFont="1" applyFill="1" applyBorder="1" applyAlignment="1" applyProtection="1">
      <alignment vertical="center"/>
    </xf>
    <xf numFmtId="184" fontId="20" fillId="0" borderId="2" xfId="0" applyNumberFormat="1" applyFont="1" applyFill="1" applyBorder="1" applyAlignment="1" applyProtection="1">
      <alignment horizontal="right" vertical="center"/>
    </xf>
    <xf numFmtId="184" fontId="20" fillId="0" borderId="4" xfId="0" applyNumberFormat="1" applyFont="1" applyFill="1" applyBorder="1" applyAlignment="1" applyProtection="1">
      <alignment horizontal="right" vertical="center"/>
    </xf>
    <xf numFmtId="184" fontId="11" fillId="0" borderId="1" xfId="0" applyNumberFormat="1" applyFont="1" applyFill="1" applyBorder="1" applyAlignment="1">
      <alignment vertical="center"/>
    </xf>
    <xf numFmtId="184" fontId="11" fillId="0" borderId="1" xfId="0" applyNumberFormat="1" applyFont="1" applyFill="1" applyBorder="1" applyAlignment="1">
      <alignment horizontal="right" vertical="center"/>
    </xf>
    <xf numFmtId="184" fontId="20" fillId="0" borderId="1" xfId="0" applyNumberFormat="1" applyFont="1" applyFill="1" applyBorder="1" applyAlignment="1" applyProtection="1">
      <alignment horizontal="right" vertical="center"/>
    </xf>
    <xf numFmtId="0" fontId="22" fillId="0" borderId="2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Continuous" vertical="center"/>
    </xf>
    <xf numFmtId="0" fontId="36" fillId="0" borderId="0" xfId="0" applyFont="1" applyFill="1" applyAlignment="1">
      <alignment horizont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 wrapText="1"/>
    </xf>
    <xf numFmtId="0" fontId="37" fillId="0" borderId="7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/>
    </xf>
    <xf numFmtId="0" fontId="34" fillId="0" borderId="2" xfId="0" applyFont="1" applyFill="1" applyBorder="1" applyAlignment="1">
      <alignment horizontal="center" vertical="center" shrinkToFit="1"/>
    </xf>
    <xf numFmtId="189" fontId="39" fillId="0" borderId="2" xfId="8" applyNumberFormat="1" applyFont="1" applyFill="1" applyBorder="1" applyAlignment="1" applyProtection="1">
      <alignment horizontal="center" vertical="center"/>
    </xf>
    <xf numFmtId="0" fontId="34" fillId="0" borderId="2" xfId="0" applyFont="1" applyFill="1" applyBorder="1" applyAlignment="1">
      <alignment horizontal="left" vertical="center" shrinkToFit="1"/>
    </xf>
    <xf numFmtId="190" fontId="39" fillId="0" borderId="2" xfId="8" applyNumberFormat="1" applyFont="1" applyFill="1" applyBorder="1" applyAlignment="1" applyProtection="1">
      <alignment horizontal="center" vertical="center"/>
    </xf>
    <xf numFmtId="49" fontId="36" fillId="0" borderId="2" xfId="0" applyNumberFormat="1" applyFont="1" applyFill="1" applyBorder="1">
      <alignment vertical="center"/>
    </xf>
    <xf numFmtId="0" fontId="21" fillId="0" borderId="2" xfId="0" applyFont="1" applyFill="1" applyBorder="1" applyAlignment="1">
      <alignment vertical="center" shrinkToFit="1"/>
    </xf>
    <xf numFmtId="190" fontId="20" fillId="0" borderId="2" xfId="0" applyNumberFormat="1" applyFont="1" applyFill="1" applyBorder="1">
      <alignment vertical="center"/>
    </xf>
    <xf numFmtId="49" fontId="40" fillId="0" borderId="2" xfId="0" applyNumberFormat="1" applyFont="1" applyFill="1" applyBorder="1">
      <alignment vertical="center"/>
    </xf>
    <xf numFmtId="0" fontId="34" fillId="0" borderId="2" xfId="0" applyFont="1" applyFill="1" applyBorder="1" applyAlignment="1">
      <alignment vertical="center" shrinkToFit="1"/>
    </xf>
    <xf numFmtId="189" fontId="22" fillId="0" borderId="2" xfId="0" applyNumberFormat="1" applyFont="1" applyFill="1" applyBorder="1">
      <alignment vertical="center"/>
    </xf>
    <xf numFmtId="0" fontId="37" fillId="0" borderId="1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 wrapText="1"/>
    </xf>
    <xf numFmtId="189" fontId="39" fillId="0" borderId="1" xfId="8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  <xf numFmtId="186" fontId="11" fillId="0" borderId="1" xfId="8" applyNumberFormat="1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86" fontId="0" fillId="0" borderId="0" xfId="0" applyNumberFormat="1" applyFill="1">
      <alignment vertical="center"/>
    </xf>
    <xf numFmtId="0" fontId="27" fillId="0" borderId="0" xfId="0" applyFont="1" applyAlignment="1"/>
    <xf numFmtId="0" fontId="41" fillId="0" borderId="0" xfId="0" applyFont="1" applyAlignment="1"/>
    <xf numFmtId="0" fontId="42" fillId="0" borderId="0" xfId="0" applyFont="1">
      <alignment vertical="center"/>
    </xf>
    <xf numFmtId="0" fontId="43" fillId="0" borderId="0" xfId="0" applyFont="1">
      <alignment vertical="center"/>
    </xf>
    <xf numFmtId="49" fontId="44" fillId="0" borderId="0" xfId="0" applyNumberFormat="1" applyFont="1" applyAlignment="1">
      <alignment horizontal="center" vertical="center"/>
    </xf>
    <xf numFmtId="0" fontId="27" fillId="0" borderId="1" xfId="55" applyFont="1" applyBorder="1" applyAlignment="1">
      <alignment horizontal="center" vertical="center"/>
    </xf>
    <xf numFmtId="182" fontId="27" fillId="0" borderId="1" xfId="55" applyNumberFormat="1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left" vertical="center"/>
    </xf>
    <xf numFmtId="0" fontId="42" fillId="0" borderId="1" xfId="0" applyFont="1" applyBorder="1">
      <alignment vertical="center"/>
    </xf>
    <xf numFmtId="0" fontId="46" fillId="0" borderId="1" xfId="55" applyFont="1" applyBorder="1" applyAlignment="1">
      <alignment horizontal="left" vertical="center"/>
    </xf>
    <xf numFmtId="0" fontId="47" fillId="0" borderId="1" xfId="33" applyFont="1" applyBorder="1" applyAlignment="1">
      <alignment vertical="center" shrinkToFit="1"/>
    </xf>
    <xf numFmtId="0" fontId="47" fillId="0" borderId="1" xfId="33" applyFont="1" applyBorder="1" applyAlignment="1">
      <alignment horizontal="left" vertical="center" shrinkToFit="1"/>
    </xf>
    <xf numFmtId="0" fontId="48" fillId="0" borderId="0" xfId="0" applyFont="1">
      <alignment vertical="center"/>
    </xf>
    <xf numFmtId="191" fontId="47" fillId="0" borderId="0" xfId="0" applyNumberFormat="1" applyFont="1" applyAlignment="1">
      <alignment horizontal="right" vertical="center"/>
    </xf>
    <xf numFmtId="0" fontId="1" fillId="0" borderId="0" xfId="0" applyFont="1" applyFill="1" applyProtection="1">
      <alignment vertical="center"/>
      <protection locked="0"/>
    </xf>
    <xf numFmtId="0" fontId="3" fillId="0" borderId="0" xfId="0" applyFont="1" applyFill="1" applyAlignment="1">
      <alignment horizontal="right" vertical="center" indent="2"/>
    </xf>
    <xf numFmtId="0" fontId="12" fillId="0" borderId="1" xfId="0" applyFont="1" applyFill="1" applyBorder="1" applyAlignment="1">
      <alignment horizontal="left" vertical="center" shrinkToFit="1"/>
    </xf>
    <xf numFmtId="186" fontId="26" fillId="0" borderId="1" xfId="8" applyNumberFormat="1" applyFont="1" applyFill="1" applyBorder="1" applyAlignment="1">
      <alignment horizontal="right" vertical="center" wrapText="1" shrinkToFit="1"/>
    </xf>
    <xf numFmtId="0" fontId="10" fillId="0" borderId="1" xfId="0" applyFont="1" applyFill="1" applyBorder="1" applyAlignment="1">
      <alignment horizontal="left" vertical="center" shrinkToFit="1"/>
    </xf>
    <xf numFmtId="186" fontId="24" fillId="0" borderId="1" xfId="8" applyNumberFormat="1" applyFont="1" applyFill="1" applyBorder="1" applyAlignment="1">
      <alignment horizontal="right" vertical="center" wrapText="1" shrinkToFit="1"/>
    </xf>
    <xf numFmtId="0" fontId="6" fillId="0" borderId="1" xfId="0" applyFont="1" applyFill="1" applyBorder="1">
      <alignment vertical="center"/>
    </xf>
    <xf numFmtId="0" fontId="12" fillId="0" borderId="1" xfId="0" applyFont="1" applyFill="1" applyBorder="1" applyAlignment="1">
      <alignment horizontal="left" vertical="center" indent="1" shrinkToFit="1"/>
    </xf>
    <xf numFmtId="186" fontId="49" fillId="0" borderId="1" xfId="8" applyNumberFormat="1" applyFont="1" applyFill="1" applyBorder="1" applyAlignment="1">
      <alignment horizontal="right" vertical="center" wrapText="1" shrinkToFit="1"/>
    </xf>
    <xf numFmtId="0" fontId="0" fillId="0" borderId="1" xfId="0" applyFont="1" applyFill="1" applyBorder="1">
      <alignment vertical="center"/>
    </xf>
    <xf numFmtId="0" fontId="0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12" fillId="0" borderId="1" xfId="0" applyFont="1" applyFill="1" applyBorder="1">
      <alignment vertical="center"/>
    </xf>
    <xf numFmtId="186" fontId="11" fillId="0" borderId="6" xfId="8" applyNumberFormat="1" applyFont="1" applyFill="1" applyBorder="1">
      <alignment vertical="center"/>
    </xf>
    <xf numFmtId="0" fontId="12" fillId="0" borderId="10" xfId="0" applyFont="1" applyFill="1" applyBorder="1">
      <alignment vertical="center"/>
    </xf>
    <xf numFmtId="186" fontId="11" fillId="0" borderId="11" xfId="8" applyNumberFormat="1" applyFont="1" applyFill="1" applyBorder="1">
      <alignment vertical="center"/>
    </xf>
    <xf numFmtId="186" fontId="11" fillId="0" borderId="8" xfId="8" applyNumberFormat="1" applyFont="1" applyFill="1" applyBorder="1">
      <alignment vertical="center"/>
    </xf>
    <xf numFmtId="0" fontId="12" fillId="0" borderId="1" xfId="0" applyFont="1" applyFill="1" applyBorder="1" applyAlignment="1">
      <alignment horizontal="left" vertical="center" indent="1"/>
    </xf>
    <xf numFmtId="0" fontId="12" fillId="0" borderId="10" xfId="0" applyFont="1" applyFill="1" applyBorder="1" applyAlignment="1">
      <alignment horizontal="left" vertical="center" indent="1"/>
    </xf>
    <xf numFmtId="0" fontId="12" fillId="0" borderId="1" xfId="0" applyFont="1" applyFill="1" applyBorder="1" applyAlignment="1">
      <alignment horizontal="left" vertical="center" indent="2"/>
    </xf>
    <xf numFmtId="0" fontId="12" fillId="0" borderId="10" xfId="0" applyFont="1" applyFill="1" applyBorder="1" applyAlignment="1">
      <alignment horizontal="left" vertical="center" indent="3"/>
    </xf>
    <xf numFmtId="0" fontId="10" fillId="0" borderId="1" xfId="0" applyFont="1" applyFill="1" applyBorder="1" applyAlignment="1">
      <alignment horizontal="center" vertical="center"/>
    </xf>
    <xf numFmtId="186" fontId="9" fillId="0" borderId="6" xfId="8" applyNumberFormat="1" applyFont="1" applyFill="1" applyBorder="1">
      <alignment vertical="center"/>
    </xf>
    <xf numFmtId="0" fontId="10" fillId="0" borderId="10" xfId="0" applyFont="1" applyFill="1" applyBorder="1" applyAlignment="1">
      <alignment horizontal="center" vertical="center"/>
    </xf>
    <xf numFmtId="186" fontId="9" fillId="0" borderId="1" xfId="8" applyNumberFormat="1" applyFont="1" applyFill="1" applyBorder="1">
      <alignment vertical="center"/>
    </xf>
    <xf numFmtId="0" fontId="50" fillId="0" borderId="0" xfId="0" applyFont="1">
      <alignment vertical="center"/>
    </xf>
    <xf numFmtId="191" fontId="0" fillId="0" borderId="0" xfId="0" applyNumberFormat="1">
      <alignment vertical="center"/>
    </xf>
    <xf numFmtId="49" fontId="41" fillId="0" borderId="12" xfId="0" applyNumberFormat="1" applyFont="1" applyBorder="1">
      <alignment vertical="center"/>
    </xf>
    <xf numFmtId="191" fontId="41" fillId="0" borderId="12" xfId="0" applyNumberFormat="1" applyFont="1" applyBorder="1" applyAlignment="1">
      <alignment horizontal="right" vertical="center"/>
    </xf>
    <xf numFmtId="49" fontId="51" fillId="0" borderId="1" xfId="0" applyNumberFormat="1" applyFont="1" applyBorder="1" applyAlignment="1">
      <alignment horizontal="center" vertical="center"/>
    </xf>
    <xf numFmtId="191" fontId="51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/>
    </xf>
    <xf numFmtId="0" fontId="47" fillId="0" borderId="1" xfId="0" applyFont="1" applyBorder="1" applyAlignment="1">
      <alignment horizontal="left" vertical="center"/>
    </xf>
    <xf numFmtId="191" fontId="11" fillId="0" borderId="1" xfId="0" applyNumberFormat="1" applyFont="1" applyBorder="1">
      <alignment vertical="center"/>
    </xf>
    <xf numFmtId="182" fontId="11" fillId="0" borderId="1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/>
    </xf>
    <xf numFmtId="49" fontId="45" fillId="0" borderId="1" xfId="0" applyNumberFormat="1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6" fontId="9" fillId="0" borderId="1" xfId="8" applyNumberFormat="1" applyFont="1" applyFill="1" applyBorder="1" applyAlignment="1">
      <alignment horizontal="center" vertical="center"/>
    </xf>
    <xf numFmtId="176" fontId="9" fillId="0" borderId="1" xfId="8" applyNumberFormat="1" applyFont="1" applyFill="1" applyBorder="1" applyAlignment="1">
      <alignment horizontal="center" vertical="center"/>
    </xf>
    <xf numFmtId="176" fontId="11" fillId="0" borderId="1" xfId="8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3" fillId="0" borderId="0" xfId="0" applyFont="1" applyAlignment="1">
      <alignment horizontal="right" vertical="center" indent="1"/>
    </xf>
    <xf numFmtId="186" fontId="9" fillId="0" borderId="1" xfId="8" applyNumberFormat="1" applyFont="1" applyBorder="1">
      <alignment vertical="center"/>
    </xf>
    <xf numFmtId="176" fontId="9" fillId="0" borderId="1" xfId="8" applyNumberFormat="1" applyFont="1" applyBorder="1">
      <alignment vertical="center"/>
    </xf>
    <xf numFmtId="186" fontId="11" fillId="0" borderId="1" xfId="8" applyNumberFormat="1" applyFont="1" applyBorder="1">
      <alignment vertical="center"/>
    </xf>
    <xf numFmtId="176" fontId="11" fillId="0" borderId="1" xfId="8" applyNumberFormat="1" applyFont="1" applyBorder="1">
      <alignment vertical="center"/>
    </xf>
    <xf numFmtId="0" fontId="12" fillId="0" borderId="1" xfId="0" applyFont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3"/>
    </xf>
    <xf numFmtId="0" fontId="4" fillId="0" borderId="0" xfId="0" applyFo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2" fillId="0" borderId="10" xfId="0" applyFont="1" applyBorder="1">
      <alignment vertical="center"/>
    </xf>
    <xf numFmtId="0" fontId="12" fillId="0" borderId="8" xfId="0" applyFont="1" applyBorder="1">
      <alignment vertical="center"/>
    </xf>
    <xf numFmtId="186" fontId="52" fillId="0" borderId="1" xfId="53" applyNumberFormat="1" applyFont="1" applyFill="1" applyBorder="1" applyAlignment="1">
      <alignment vertical="center"/>
    </xf>
    <xf numFmtId="186" fontId="11" fillId="0" borderId="11" xfId="8" applyNumberFormat="1" applyFont="1" applyBorder="1">
      <alignment vertical="center"/>
    </xf>
    <xf numFmtId="0" fontId="12" fillId="0" borderId="13" xfId="0" applyFont="1" applyBorder="1">
      <alignment vertical="center"/>
    </xf>
    <xf numFmtId="186" fontId="11" fillId="0" borderId="8" xfId="8" applyNumberFormat="1" applyFont="1" applyBorder="1">
      <alignment vertical="center"/>
    </xf>
    <xf numFmtId="186" fontId="11" fillId="0" borderId="6" xfId="8" applyNumberFormat="1" applyFont="1" applyBorder="1">
      <alignment vertical="center"/>
    </xf>
    <xf numFmtId="0" fontId="12" fillId="0" borderId="10" xfId="0" applyFont="1" applyBorder="1" applyAlignment="1">
      <alignment horizontal="left" vertical="center" indent="1"/>
    </xf>
    <xf numFmtId="0" fontId="12" fillId="0" borderId="10" xfId="0" applyFont="1" applyBorder="1" applyAlignment="1">
      <alignment horizontal="left" vertical="center" indent="3"/>
    </xf>
    <xf numFmtId="186" fontId="9" fillId="0" borderId="6" xfId="8" applyNumberFormat="1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186" fontId="0" fillId="0" borderId="0" xfId="0" applyNumberFormat="1">
      <alignment vertical="center"/>
    </xf>
    <xf numFmtId="0" fontId="6" fillId="0" borderId="1" xfId="0" applyFont="1" applyBorder="1" applyAlignment="1">
      <alignment horizontal="center" vertical="center"/>
    </xf>
    <xf numFmtId="186" fontId="9" fillId="0" borderId="1" xfId="8" applyNumberFormat="1" applyFont="1" applyBorder="1" applyAlignment="1">
      <alignment horizontal="center" vertical="center"/>
    </xf>
    <xf numFmtId="178" fontId="53" fillId="0" borderId="1" xfId="0" applyNumberFormat="1" applyFont="1" applyBorder="1" applyAlignment="1">
      <alignment horizontal="right" vertical="center"/>
    </xf>
    <xf numFmtId="176" fontId="9" fillId="0" borderId="1" xfId="8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8" fontId="54" fillId="0" borderId="1" xfId="0" applyNumberFormat="1" applyFont="1" applyBorder="1" applyAlignment="1">
      <alignment horizontal="right" vertical="center"/>
    </xf>
    <xf numFmtId="186" fontId="55" fillId="0" borderId="1" xfId="54" applyNumberFormat="1" applyFont="1" applyFill="1" applyBorder="1" applyAlignment="1">
      <alignment horizontal="center" vertical="center"/>
    </xf>
    <xf numFmtId="186" fontId="55" fillId="0" borderId="1" xfId="54" applyNumberFormat="1" applyFont="1" applyFill="1" applyBorder="1" applyAlignment="1">
      <alignment vertical="center"/>
    </xf>
    <xf numFmtId="186" fontId="52" fillId="0" borderId="1" xfId="54" applyNumberFormat="1" applyFont="1" applyFill="1" applyBorder="1" applyAlignment="1">
      <alignment vertical="center"/>
    </xf>
    <xf numFmtId="0" fontId="56" fillId="0" borderId="0" xfId="0" applyFont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0" borderId="0" xfId="0" applyFont="1">
      <alignment vertical="center"/>
    </xf>
    <xf numFmtId="0" fontId="56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7" fillId="0" borderId="1" xfId="0" applyFont="1" applyBorder="1">
      <alignment vertical="center"/>
    </xf>
    <xf numFmtId="49" fontId="20" fillId="0" borderId="2" xfId="51" applyNumberFormat="1" applyFont="1" applyFill="1" applyBorder="1" applyAlignment="1" quotePrefix="1">
      <alignment horizontal="left" vertical="center"/>
    </xf>
    <xf numFmtId="49" fontId="20" fillId="0" borderId="1" xfId="51" applyNumberFormat="1" applyFont="1" applyFill="1" applyBorder="1" applyAlignment="1" quotePrefix="1">
      <alignment horizontal="left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常规_Sheet20" xfId="33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11" xfId="51"/>
    <cellStyle name="常规 2" xfId="52"/>
    <cellStyle name="千位分隔 2" xfId="53"/>
    <cellStyle name="千位分隔 3" xfId="54"/>
    <cellStyle name="常规 4 2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3.xml"/><Relationship Id="rId26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3-2023&#24180;&#25919;&#24220;&#24615;&#22522;&#37329;&#39044;&#31639;&#33609;&#26696;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006%20%20&#39044;&#20915;&#31639;&#20844;&#24320;\2023&#24180;&#39044;&#31639;&#20844;&#24320;\&#37096;&#38376;&#39044;&#31639;&#39033;&#30446;&#24180;&#24230;&#39044;&#31639;&#34892;&#36716;&#21015;&#35270;&#35282;%20(3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006%20%20&#39044;&#20915;&#31639;&#20844;&#24320;\2023&#24180;&#39044;&#31639;&#20844;&#24320;\11&#12289;&#19968;&#33324;&#20844;&#20849;&#39044;&#31639;&#31246;&#25910;&#36820;&#36824;&#21450;&#36716;&#31227;&#25903;&#2018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表1"/>
      <sheetName val="表2"/>
      <sheetName val="表3"/>
      <sheetName val="表3-原表"/>
      <sheetName val="表4"/>
      <sheetName val="表5"/>
      <sheetName val="表6"/>
      <sheetName val="表7"/>
      <sheetName val="2023还本付息"/>
      <sheetName val="年终结余 (2)"/>
      <sheetName val="年终结余 (3)"/>
    </sheetNames>
    <sheetDataSet>
      <sheetData sheetId="0"/>
      <sheetData sheetId="1"/>
      <sheetData sheetId="2"/>
      <sheetData sheetId="3">
        <row r="22">
          <cell r="G22">
            <v>81104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Sheet2"/>
      <sheetName val="Sheet1"/>
    </sheetNames>
    <sheetDataSet>
      <sheetData sheetId="0"/>
      <sheetData sheetId="1">
        <row r="1">
          <cell r="C1" t="str">
            <v>A</v>
          </cell>
          <cell r="D1" t="str">
            <v>政府支出经济分类*</v>
          </cell>
          <cell r="E1" t="str">
            <v>求和项:合计（本级财力）</v>
          </cell>
        </row>
        <row r="1">
          <cell r="I1" t="str">
            <v>B</v>
          </cell>
        </row>
        <row r="2">
          <cell r="C2">
            <v>50101</v>
          </cell>
          <cell r="D2" t="str">
            <v>50101-工资奖金津补贴</v>
          </cell>
          <cell r="E2">
            <v>478976696.65</v>
          </cell>
          <cell r="F2">
            <v>47897.669665</v>
          </cell>
          <cell r="G2">
            <v>47897.669665</v>
          </cell>
          <cell r="H2">
            <v>47898</v>
          </cell>
          <cell r="I2">
            <v>47898</v>
          </cell>
        </row>
        <row r="3">
          <cell r="C3">
            <v>50102</v>
          </cell>
          <cell r="D3" t="str">
            <v>50102-社会保障缴费</v>
          </cell>
          <cell r="E3">
            <v>149102895.77</v>
          </cell>
          <cell r="F3">
            <v>14910.289577</v>
          </cell>
          <cell r="G3">
            <v>14910.289577</v>
          </cell>
          <cell r="H3">
            <v>14910</v>
          </cell>
          <cell r="I3">
            <v>14910</v>
          </cell>
        </row>
        <row r="4">
          <cell r="C4">
            <v>50103</v>
          </cell>
          <cell r="D4" t="str">
            <v>50103-住房公积金</v>
          </cell>
          <cell r="E4">
            <v>61750245.65</v>
          </cell>
          <cell r="F4">
            <v>6175.024565</v>
          </cell>
          <cell r="G4">
            <v>6175.024565</v>
          </cell>
          <cell r="H4">
            <v>6175</v>
          </cell>
          <cell r="I4">
            <v>6175</v>
          </cell>
        </row>
        <row r="5">
          <cell r="C5">
            <v>50199</v>
          </cell>
          <cell r="D5" t="str">
            <v>50199-其他工资福利支出</v>
          </cell>
          <cell r="E5">
            <v>17659983.37</v>
          </cell>
          <cell r="F5">
            <v>1765.998337</v>
          </cell>
          <cell r="G5">
            <v>1765.998337</v>
          </cell>
          <cell r="H5">
            <v>1766</v>
          </cell>
          <cell r="I5">
            <v>1766</v>
          </cell>
        </row>
        <row r="6">
          <cell r="C6">
            <v>50201</v>
          </cell>
          <cell r="D6" t="str">
            <v>50201-办公经费</v>
          </cell>
          <cell r="E6">
            <v>63085485.2</v>
          </cell>
          <cell r="F6">
            <v>6308.54852</v>
          </cell>
          <cell r="G6">
            <v>6308.54852</v>
          </cell>
          <cell r="H6">
            <v>6309</v>
          </cell>
          <cell r="I6">
            <v>6309</v>
          </cell>
        </row>
        <row r="7">
          <cell r="C7">
            <v>50202</v>
          </cell>
          <cell r="D7" t="str">
            <v>50202-会议费</v>
          </cell>
          <cell r="E7">
            <v>1674588</v>
          </cell>
          <cell r="F7">
            <v>167.4588</v>
          </cell>
          <cell r="G7">
            <v>167.4588</v>
          </cell>
          <cell r="H7">
            <v>167</v>
          </cell>
          <cell r="I7">
            <v>167</v>
          </cell>
        </row>
        <row r="8">
          <cell r="C8">
            <v>50203</v>
          </cell>
          <cell r="D8" t="str">
            <v>50203-培训费</v>
          </cell>
          <cell r="E8">
            <v>1113926</v>
          </cell>
          <cell r="F8">
            <v>111.3926</v>
          </cell>
          <cell r="G8">
            <v>111.3926</v>
          </cell>
          <cell r="H8">
            <v>111</v>
          </cell>
          <cell r="I8">
            <v>111</v>
          </cell>
        </row>
        <row r="9">
          <cell r="C9">
            <v>50204</v>
          </cell>
          <cell r="D9" t="str">
            <v>50204-专用材料购置费</v>
          </cell>
          <cell r="E9">
            <v>118000</v>
          </cell>
          <cell r="F9">
            <v>11.8</v>
          </cell>
          <cell r="G9">
            <v>11.8</v>
          </cell>
          <cell r="H9">
            <v>12</v>
          </cell>
          <cell r="I9">
            <v>12</v>
          </cell>
        </row>
        <row r="10">
          <cell r="C10">
            <v>50205</v>
          </cell>
          <cell r="D10" t="str">
            <v>50205-委托业务费</v>
          </cell>
          <cell r="E10">
            <v>13343915</v>
          </cell>
          <cell r="F10">
            <v>1334.3915</v>
          </cell>
          <cell r="G10">
            <v>1334.3915</v>
          </cell>
          <cell r="H10">
            <v>1334</v>
          </cell>
          <cell r="I10">
            <v>1334</v>
          </cell>
        </row>
        <row r="11">
          <cell r="C11">
            <v>50206</v>
          </cell>
          <cell r="D11" t="str">
            <v>50206-公务接待费</v>
          </cell>
          <cell r="E11">
            <v>1030914</v>
          </cell>
          <cell r="F11">
            <v>103.0914</v>
          </cell>
          <cell r="G11">
            <v>103.0914</v>
          </cell>
          <cell r="H11">
            <v>103</v>
          </cell>
          <cell r="I11">
            <v>103</v>
          </cell>
        </row>
        <row r="12">
          <cell r="C12">
            <v>50207</v>
          </cell>
          <cell r="D12" t="str">
            <v>50207-因公出国（境）费用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>
            <v>50208</v>
          </cell>
          <cell r="D13" t="str">
            <v>50208-公务用车运行维护费</v>
          </cell>
          <cell r="E13">
            <v>7840000</v>
          </cell>
          <cell r="F13">
            <v>784</v>
          </cell>
          <cell r="G13">
            <v>784</v>
          </cell>
          <cell r="H13">
            <v>784</v>
          </cell>
          <cell r="I13">
            <v>784</v>
          </cell>
        </row>
        <row r="14">
          <cell r="C14">
            <v>50209</v>
          </cell>
          <cell r="D14" t="str">
            <v>50209-维修（护）费</v>
          </cell>
          <cell r="E14">
            <v>2268099</v>
          </cell>
          <cell r="F14">
            <v>226.8099</v>
          </cell>
          <cell r="G14">
            <v>226.8099</v>
          </cell>
          <cell r="H14">
            <v>227</v>
          </cell>
          <cell r="I14">
            <v>227</v>
          </cell>
        </row>
        <row r="15">
          <cell r="C15">
            <v>50299</v>
          </cell>
          <cell r="D15" t="str">
            <v>50299-其他商品和服务支出</v>
          </cell>
          <cell r="E15">
            <v>18985830</v>
          </cell>
          <cell r="F15">
            <v>1898.583</v>
          </cell>
          <cell r="G15">
            <v>1898.583</v>
          </cell>
          <cell r="H15">
            <v>1899</v>
          </cell>
          <cell r="I15">
            <v>1899</v>
          </cell>
        </row>
        <row r="16">
          <cell r="C16">
            <v>50306</v>
          </cell>
          <cell r="D16" t="str">
            <v>50306-设备购置</v>
          </cell>
          <cell r="E16">
            <v>4060450.4</v>
          </cell>
          <cell r="F16">
            <v>406.04504</v>
          </cell>
          <cell r="G16">
            <v>406.04504</v>
          </cell>
          <cell r="H16">
            <v>406</v>
          </cell>
          <cell r="I16">
            <v>406</v>
          </cell>
        </row>
        <row r="17">
          <cell r="C17">
            <v>50501</v>
          </cell>
          <cell r="D17" t="str">
            <v>50501-工资福利支出</v>
          </cell>
          <cell r="E17">
            <v>2075457510.99</v>
          </cell>
          <cell r="F17">
            <v>207545.751099</v>
          </cell>
          <cell r="G17">
            <v>207545.751099</v>
          </cell>
          <cell r="H17">
            <v>207546</v>
          </cell>
          <cell r="I17">
            <v>207546</v>
          </cell>
        </row>
        <row r="18">
          <cell r="C18">
            <v>50502</v>
          </cell>
          <cell r="D18" t="str">
            <v>50502-商品和服务支出</v>
          </cell>
          <cell r="E18">
            <v>566288992.56</v>
          </cell>
          <cell r="F18">
            <v>56628.899256</v>
          </cell>
          <cell r="G18">
            <v>56628.899256</v>
          </cell>
          <cell r="H18">
            <v>56629</v>
          </cell>
          <cell r="I18">
            <v>56629</v>
          </cell>
        </row>
        <row r="19">
          <cell r="C19">
            <v>50601</v>
          </cell>
          <cell r="D19" t="str">
            <v>50601-资本性支出（一）</v>
          </cell>
          <cell r="E19">
            <v>124171934</v>
          </cell>
          <cell r="F19">
            <v>12417.1934</v>
          </cell>
          <cell r="G19">
            <v>12417.1934</v>
          </cell>
          <cell r="H19">
            <v>12417</v>
          </cell>
          <cell r="I19">
            <v>12417</v>
          </cell>
        </row>
        <row r="20">
          <cell r="C20">
            <v>50901</v>
          </cell>
          <cell r="D20" t="str">
            <v>50901-社会福利和救助</v>
          </cell>
          <cell r="E20">
            <v>13290091.36</v>
          </cell>
          <cell r="F20">
            <v>1329.009136</v>
          </cell>
          <cell r="G20">
            <v>1329.009136</v>
          </cell>
          <cell r="H20">
            <v>1329</v>
          </cell>
          <cell r="I20">
            <v>1329</v>
          </cell>
        </row>
        <row r="21">
          <cell r="C21">
            <v>50905</v>
          </cell>
          <cell r="D21" t="str">
            <v>50905-离退休费</v>
          </cell>
          <cell r="E21">
            <v>212334753.72</v>
          </cell>
          <cell r="F21">
            <v>21233.475372</v>
          </cell>
          <cell r="G21">
            <v>21233.475372</v>
          </cell>
          <cell r="H21">
            <v>21233</v>
          </cell>
          <cell r="I21">
            <v>21233</v>
          </cell>
        </row>
        <row r="22">
          <cell r="C22">
            <v>50999</v>
          </cell>
          <cell r="D22" t="str">
            <v>50999-其他对个人和家庭补助</v>
          </cell>
          <cell r="E22">
            <v>442990.32</v>
          </cell>
          <cell r="F22">
            <v>44.299032</v>
          </cell>
          <cell r="G22">
            <v>44.299032</v>
          </cell>
          <cell r="H22">
            <v>44</v>
          </cell>
          <cell r="I22">
            <v>44</v>
          </cell>
        </row>
        <row r="23">
          <cell r="D23" t="str">
            <v>总计</v>
          </cell>
          <cell r="E23">
            <v>3812997301.99</v>
          </cell>
          <cell r="F23">
            <v>381299.730199</v>
          </cell>
          <cell r="G23">
            <v>381299.730199</v>
          </cell>
          <cell r="H23">
            <v>381300</v>
          </cell>
          <cell r="I23">
            <v>381300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一般公共预算税收返还及转移支付表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view="pageBreakPreview" zoomScaleNormal="100" workbookViewId="0">
      <selection activeCell="C14" sqref="C14"/>
    </sheetView>
  </sheetViews>
  <sheetFormatPr defaultColWidth="9" defaultRowHeight="15" outlineLevelCol="2"/>
  <cols>
    <col min="1" max="1" width="8.375" style="305" customWidth="1"/>
    <col min="2" max="2" width="57.125" style="306" customWidth="1"/>
    <col min="3" max="16384" width="9" style="306"/>
  </cols>
  <sheetData>
    <row r="1" ht="20.1" customHeight="1" spans="1:3">
      <c r="A1" s="304" t="s">
        <v>0</v>
      </c>
      <c r="B1" s="304"/>
      <c r="C1" s="304"/>
    </row>
    <row r="2" s="304" customFormat="1" ht="20.1" customHeight="1" spans="1:3">
      <c r="A2" s="307" t="s">
        <v>1</v>
      </c>
      <c r="B2" s="307" t="s">
        <v>2</v>
      </c>
      <c r="C2" s="307" t="s">
        <v>3</v>
      </c>
    </row>
    <row r="3" ht="20.1" customHeight="1" spans="1:3">
      <c r="A3" s="308" t="s">
        <v>4</v>
      </c>
      <c r="B3" s="309" t="s">
        <v>5</v>
      </c>
      <c r="C3" s="309"/>
    </row>
    <row r="4" ht="20.1" customHeight="1" spans="1:3">
      <c r="A4" s="308" t="s">
        <v>6</v>
      </c>
      <c r="B4" s="309" t="s">
        <v>7</v>
      </c>
      <c r="C4" s="309"/>
    </row>
    <row r="5" ht="20.1" customHeight="1" spans="1:3">
      <c r="A5" s="308" t="s">
        <v>8</v>
      </c>
      <c r="B5" s="309" t="s">
        <v>9</v>
      </c>
      <c r="C5" s="309"/>
    </row>
    <row r="6" ht="20.1" customHeight="1" spans="1:3">
      <c r="A6" s="308" t="s">
        <v>10</v>
      </c>
      <c r="B6" s="309" t="s">
        <v>11</v>
      </c>
      <c r="C6" s="309"/>
    </row>
    <row r="7" ht="20.1" customHeight="1" spans="1:3">
      <c r="A7" s="308" t="s">
        <v>12</v>
      </c>
      <c r="B7" s="309" t="s">
        <v>13</v>
      </c>
      <c r="C7" s="309"/>
    </row>
    <row r="8" ht="20.1" customHeight="1" spans="1:3">
      <c r="A8" s="308" t="s">
        <v>14</v>
      </c>
      <c r="B8" s="309" t="s">
        <v>15</v>
      </c>
      <c r="C8" s="309"/>
    </row>
    <row r="9" ht="20.1" customHeight="1" spans="1:3">
      <c r="A9" s="308" t="s">
        <v>16</v>
      </c>
      <c r="B9" s="309" t="s">
        <v>17</v>
      </c>
      <c r="C9" s="309"/>
    </row>
    <row r="10" ht="20.1" customHeight="1" spans="1:3">
      <c r="A10" s="308" t="s">
        <v>18</v>
      </c>
      <c r="B10" s="309" t="s">
        <v>19</v>
      </c>
      <c r="C10" s="309"/>
    </row>
    <row r="11" ht="20.1" customHeight="1" spans="1:3">
      <c r="A11" s="308" t="s">
        <v>20</v>
      </c>
      <c r="B11" s="309" t="s">
        <v>21</v>
      </c>
      <c r="C11" s="309"/>
    </row>
    <row r="12" ht="20.1" customHeight="1" spans="1:3">
      <c r="A12" s="308" t="s">
        <v>22</v>
      </c>
      <c r="B12" s="309" t="s">
        <v>23</v>
      </c>
      <c r="C12" s="309"/>
    </row>
    <row r="13" ht="20.1" customHeight="1" spans="1:3">
      <c r="A13" s="308" t="s">
        <v>24</v>
      </c>
      <c r="B13" s="309" t="s">
        <v>25</v>
      </c>
      <c r="C13" s="309"/>
    </row>
    <row r="14" ht="20.1" customHeight="1" spans="1:3">
      <c r="A14" s="308" t="s">
        <v>26</v>
      </c>
      <c r="B14" s="309" t="s">
        <v>27</v>
      </c>
      <c r="C14" s="309"/>
    </row>
    <row r="15" ht="20.1" customHeight="1" spans="1:3">
      <c r="A15" s="308" t="s">
        <v>28</v>
      </c>
      <c r="B15" s="309" t="s">
        <v>29</v>
      </c>
      <c r="C15" s="309"/>
    </row>
    <row r="16" ht="20.1" customHeight="1" spans="1:3">
      <c r="A16" s="308" t="s">
        <v>30</v>
      </c>
      <c r="B16" s="309" t="s">
        <v>31</v>
      </c>
      <c r="C16" s="309"/>
    </row>
    <row r="17" ht="20.1" customHeight="1" spans="1:3">
      <c r="A17" s="308" t="s">
        <v>32</v>
      </c>
      <c r="B17" s="309" t="s">
        <v>33</v>
      </c>
      <c r="C17" s="309"/>
    </row>
    <row r="18" ht="20.1" customHeight="1" spans="1:3">
      <c r="A18" s="308" t="s">
        <v>34</v>
      </c>
      <c r="B18" s="309" t="s">
        <v>35</v>
      </c>
      <c r="C18" s="309"/>
    </row>
    <row r="19" ht="20.1" customHeight="1" spans="1:3">
      <c r="A19" s="308" t="s">
        <v>36</v>
      </c>
      <c r="B19" s="309" t="s">
        <v>37</v>
      </c>
      <c r="C19" s="309"/>
    </row>
    <row r="20" ht="20.1" customHeight="1" spans="1:3">
      <c r="A20" s="308" t="s">
        <v>38</v>
      </c>
      <c r="B20" s="309" t="s">
        <v>39</v>
      </c>
      <c r="C20" s="309"/>
    </row>
    <row r="21" ht="20.1" customHeight="1" spans="1:3">
      <c r="A21" s="308" t="s">
        <v>40</v>
      </c>
      <c r="B21" s="309" t="s">
        <v>41</v>
      </c>
      <c r="C21" s="309"/>
    </row>
    <row r="22" ht="20.1" customHeight="1" spans="1:3">
      <c r="A22" s="308" t="s">
        <v>42</v>
      </c>
      <c r="B22" s="309" t="s">
        <v>43</v>
      </c>
      <c r="C22" s="309"/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56"/>
  <sheetViews>
    <sheetView showZeros="0" view="pageBreakPreview" zoomScaleNormal="100" workbookViewId="0">
      <selection activeCell="A1" sqref="A1"/>
    </sheetView>
  </sheetViews>
  <sheetFormatPr defaultColWidth="9" defaultRowHeight="14.25" outlineLevelCol="3"/>
  <cols>
    <col min="1" max="1" width="9" customWidth="1"/>
    <col min="2" max="2" width="56" customWidth="1"/>
    <col min="3" max="3" width="24.125" style="255" customWidth="1"/>
  </cols>
  <sheetData>
    <row r="1" ht="22" customHeight="1" spans="1:1">
      <c r="A1" s="1" t="s">
        <v>20</v>
      </c>
    </row>
    <row r="2" ht="27" customHeight="1" spans="1:4">
      <c r="A2" s="118" t="s">
        <v>160</v>
      </c>
      <c r="B2" s="118"/>
      <c r="C2" s="118"/>
      <c r="D2" s="11"/>
    </row>
    <row r="3" s="254" customFormat="1" ht="18" customHeight="1" spans="2:3">
      <c r="B3" s="256"/>
      <c r="C3" s="257" t="s">
        <v>44</v>
      </c>
    </row>
    <row r="4" ht="47" customHeight="1" spans="1:3">
      <c r="A4" s="258" t="s">
        <v>161</v>
      </c>
      <c r="B4" s="258" t="s">
        <v>162</v>
      </c>
      <c r="C4" s="259" t="s">
        <v>163</v>
      </c>
    </row>
    <row r="5" ht="18" customHeight="1" spans="1:3">
      <c r="A5" s="260">
        <v>501</v>
      </c>
      <c r="B5" s="261" t="s">
        <v>164</v>
      </c>
      <c r="C5" s="262">
        <f>SUM(C6:C9)</f>
        <v>70749</v>
      </c>
    </row>
    <row r="6" ht="18" customHeight="1" spans="1:3">
      <c r="A6" s="260">
        <v>50101</v>
      </c>
      <c r="B6" s="261" t="s">
        <v>165</v>
      </c>
      <c r="C6" s="263">
        <f>_xlfn.IFNA((VLOOKUP(A6,[2]Sheet2!$C:$I,7,FALSE)),0)</f>
        <v>47898</v>
      </c>
    </row>
    <row r="7" ht="18" customHeight="1" spans="1:3">
      <c r="A7" s="260">
        <v>50102</v>
      </c>
      <c r="B7" s="261" t="s">
        <v>166</v>
      </c>
      <c r="C7" s="263">
        <f>_xlfn.IFNA((VLOOKUP(A7,[2]Sheet2!$C:$I,7,FALSE)),0)</f>
        <v>14910</v>
      </c>
    </row>
    <row r="8" ht="18" customHeight="1" spans="1:3">
      <c r="A8" s="260">
        <v>50103</v>
      </c>
      <c r="B8" s="261" t="s">
        <v>167</v>
      </c>
      <c r="C8" s="263">
        <f>_xlfn.IFNA((VLOOKUP(A8,[2]Sheet2!$C:$I,7,FALSE)),0)</f>
        <v>6175</v>
      </c>
    </row>
    <row r="9" ht="18" customHeight="1" spans="1:3">
      <c r="A9" s="260">
        <v>50199</v>
      </c>
      <c r="B9" s="261" t="s">
        <v>168</v>
      </c>
      <c r="C9" s="263">
        <f>_xlfn.IFNA((VLOOKUP(A9,[2]Sheet2!$C:$I,7,FALSE)),0)</f>
        <v>1766</v>
      </c>
    </row>
    <row r="10" ht="18" customHeight="1" spans="1:3">
      <c r="A10" s="260">
        <v>502</v>
      </c>
      <c r="B10" s="261" t="s">
        <v>169</v>
      </c>
      <c r="C10" s="263">
        <f>SUM(C11:C20)</f>
        <v>10946</v>
      </c>
    </row>
    <row r="11" ht="18" customHeight="1" spans="1:3">
      <c r="A11" s="260">
        <v>50201</v>
      </c>
      <c r="B11" s="261" t="s">
        <v>170</v>
      </c>
      <c r="C11" s="263">
        <f>_xlfn.IFNA((VLOOKUP(A11,[2]Sheet2!$C:$I,7,FALSE)),0)</f>
        <v>6309</v>
      </c>
    </row>
    <row r="12" ht="18" customHeight="1" spans="1:3">
      <c r="A12" s="260">
        <v>50202</v>
      </c>
      <c r="B12" s="261" t="s">
        <v>171</v>
      </c>
      <c r="C12" s="263">
        <f>_xlfn.IFNA((VLOOKUP(A12,[2]Sheet2!$C:$I,7,FALSE)),0)</f>
        <v>167</v>
      </c>
    </row>
    <row r="13" ht="18" customHeight="1" spans="1:3">
      <c r="A13" s="260">
        <v>50203</v>
      </c>
      <c r="B13" s="261" t="s">
        <v>172</v>
      </c>
      <c r="C13" s="263">
        <f>_xlfn.IFNA((VLOOKUP(A13,[2]Sheet2!$C:$I,7,FALSE)),0)</f>
        <v>111</v>
      </c>
    </row>
    <row r="14" ht="18" customHeight="1" spans="1:3">
      <c r="A14" s="260">
        <v>50204</v>
      </c>
      <c r="B14" s="261" t="s">
        <v>173</v>
      </c>
      <c r="C14" s="263">
        <f>_xlfn.IFNA((VLOOKUP(A14,[2]Sheet2!$C:$I,7,FALSE)),0)</f>
        <v>12</v>
      </c>
    </row>
    <row r="15" ht="18" customHeight="1" spans="1:3">
      <c r="A15" s="260">
        <v>50205</v>
      </c>
      <c r="B15" s="261" t="s">
        <v>174</v>
      </c>
      <c r="C15" s="263">
        <f>_xlfn.IFNA((VLOOKUP(A15,[2]Sheet2!$C:$I,7,FALSE)),0)</f>
        <v>1334</v>
      </c>
    </row>
    <row r="16" ht="18" customHeight="1" spans="1:3">
      <c r="A16" s="260">
        <v>50206</v>
      </c>
      <c r="B16" s="261" t="s">
        <v>175</v>
      </c>
      <c r="C16" s="263">
        <f>_xlfn.IFNA((VLOOKUP(A16,[2]Sheet2!$C:$I,7,FALSE)),0)</f>
        <v>103</v>
      </c>
    </row>
    <row r="17" ht="18" customHeight="1" spans="1:3">
      <c r="A17" s="260">
        <v>50207</v>
      </c>
      <c r="B17" s="261" t="s">
        <v>176</v>
      </c>
      <c r="C17" s="263">
        <f>_xlfn.IFNA((VLOOKUP(A17,[2]Sheet2!$C:$I,7,FALSE)),0)</f>
        <v>0</v>
      </c>
    </row>
    <row r="18" ht="18" customHeight="1" spans="1:3">
      <c r="A18" s="260">
        <v>50208</v>
      </c>
      <c r="B18" s="261" t="s">
        <v>177</v>
      </c>
      <c r="C18" s="263">
        <f>_xlfn.IFNA((VLOOKUP(A18,[2]Sheet2!$C:$I,7,FALSE)),0)</f>
        <v>784</v>
      </c>
    </row>
    <row r="19" ht="18" customHeight="1" spans="1:3">
      <c r="A19" s="260">
        <v>50209</v>
      </c>
      <c r="B19" s="261" t="s">
        <v>178</v>
      </c>
      <c r="C19" s="263">
        <f>_xlfn.IFNA((VLOOKUP(A19,[2]Sheet2!$C:$I,7,FALSE)),0)</f>
        <v>227</v>
      </c>
    </row>
    <row r="20" ht="18" customHeight="1" spans="1:3">
      <c r="A20" s="260">
        <v>50299</v>
      </c>
      <c r="B20" s="261" t="s">
        <v>179</v>
      </c>
      <c r="C20" s="263">
        <f>_xlfn.IFNA((VLOOKUP(A20,[2]Sheet2!$C:$I,7,FALSE)),0)</f>
        <v>1899</v>
      </c>
    </row>
    <row r="21" ht="18" customHeight="1" spans="1:3">
      <c r="A21" s="260">
        <v>503</v>
      </c>
      <c r="B21" s="261" t="s">
        <v>180</v>
      </c>
      <c r="C21" s="263">
        <f>SUM(C22:C28)</f>
        <v>406</v>
      </c>
    </row>
    <row r="22" ht="18" customHeight="1" spans="1:3">
      <c r="A22" s="260">
        <v>50301</v>
      </c>
      <c r="B22" s="261" t="s">
        <v>181</v>
      </c>
      <c r="C22" s="263">
        <f>_xlfn.IFNA((VLOOKUP(A22,[2]Sheet2!$C:$I,7,FALSE)),0)</f>
        <v>0</v>
      </c>
    </row>
    <row r="23" ht="18" customHeight="1" spans="1:3">
      <c r="A23" s="260">
        <v>50302</v>
      </c>
      <c r="B23" s="261" t="s">
        <v>182</v>
      </c>
      <c r="C23" s="263">
        <f>_xlfn.IFNA((VLOOKUP(A23,[2]Sheet2!$C:$I,7,FALSE)),0)</f>
        <v>0</v>
      </c>
    </row>
    <row r="24" ht="18" customHeight="1" spans="1:3">
      <c r="A24" s="260">
        <v>50303</v>
      </c>
      <c r="B24" s="261" t="s">
        <v>183</v>
      </c>
      <c r="C24" s="263">
        <f>_xlfn.IFNA((VLOOKUP(A24,[2]Sheet2!$C:$I,7,FALSE)),0)</f>
        <v>0</v>
      </c>
    </row>
    <row r="25" ht="18" customHeight="1" spans="1:3">
      <c r="A25" s="260">
        <v>50305</v>
      </c>
      <c r="B25" s="261" t="s">
        <v>184</v>
      </c>
      <c r="C25" s="263">
        <f>_xlfn.IFNA((VLOOKUP(A25,[2]Sheet2!$C:$I,7,FALSE)),0)</f>
        <v>0</v>
      </c>
    </row>
    <row r="26" ht="18" customHeight="1" spans="1:3">
      <c r="A26" s="260">
        <v>50306</v>
      </c>
      <c r="B26" s="261" t="s">
        <v>185</v>
      </c>
      <c r="C26" s="263">
        <f>_xlfn.IFNA((VLOOKUP(A26,[2]Sheet2!$C:$I,7,FALSE)),0)</f>
        <v>406</v>
      </c>
    </row>
    <row r="27" ht="18" customHeight="1" spans="1:3">
      <c r="A27" s="260">
        <v>50307</v>
      </c>
      <c r="B27" s="261" t="s">
        <v>186</v>
      </c>
      <c r="C27" s="263">
        <f>_xlfn.IFNA((VLOOKUP(A27,[2]Sheet2!$C:$I,7,FALSE)),0)</f>
        <v>0</v>
      </c>
    </row>
    <row r="28" ht="18" customHeight="1" spans="1:3">
      <c r="A28" s="260">
        <v>50399</v>
      </c>
      <c r="B28" s="261" t="s">
        <v>187</v>
      </c>
      <c r="C28" s="263">
        <f>_xlfn.IFNA((VLOOKUP(A28,[2]Sheet2!$C:$I,7,FALSE)),0)</f>
        <v>0</v>
      </c>
    </row>
    <row r="29" ht="18" customHeight="1" spans="1:3">
      <c r="A29" s="260">
        <v>504</v>
      </c>
      <c r="B29" s="261" t="s">
        <v>188</v>
      </c>
      <c r="C29" s="263">
        <f>SUM(C30:C35)</f>
        <v>0</v>
      </c>
    </row>
    <row r="30" ht="18" customHeight="1" spans="1:3">
      <c r="A30" s="260">
        <v>50401</v>
      </c>
      <c r="B30" s="261" t="s">
        <v>181</v>
      </c>
      <c r="C30" s="263">
        <f>_xlfn.IFNA((VLOOKUP(A30,[2]Sheet2!$C:$I,7,FALSE)),0)</f>
        <v>0</v>
      </c>
    </row>
    <row r="31" ht="18" customHeight="1" spans="1:3">
      <c r="A31" s="260">
        <v>50402</v>
      </c>
      <c r="B31" s="261" t="s">
        <v>182</v>
      </c>
      <c r="C31" s="263">
        <f>_xlfn.IFNA((VLOOKUP(A31,[2]Sheet2!$C:$I,7,FALSE)),0)</f>
        <v>0</v>
      </c>
    </row>
    <row r="32" ht="18" customHeight="1" spans="1:3">
      <c r="A32" s="260">
        <v>50403</v>
      </c>
      <c r="B32" s="261" t="s">
        <v>183</v>
      </c>
      <c r="C32" s="263">
        <f>_xlfn.IFNA((VLOOKUP(A32,[2]Sheet2!$C:$I,7,FALSE)),0)</f>
        <v>0</v>
      </c>
    </row>
    <row r="33" ht="18" customHeight="1" spans="1:3">
      <c r="A33" s="260">
        <v>50404</v>
      </c>
      <c r="B33" s="261" t="s">
        <v>185</v>
      </c>
      <c r="C33" s="263">
        <f>_xlfn.IFNA((VLOOKUP(A33,[2]Sheet2!$C:$I,7,FALSE)),0)</f>
        <v>0</v>
      </c>
    </row>
    <row r="34" ht="18" customHeight="1" spans="1:3">
      <c r="A34" s="260">
        <v>50405</v>
      </c>
      <c r="B34" s="261" t="s">
        <v>186</v>
      </c>
      <c r="C34" s="263">
        <f>_xlfn.IFNA((VLOOKUP(A34,[2]Sheet2!$C:$I,7,FALSE)),0)</f>
        <v>0</v>
      </c>
    </row>
    <row r="35" ht="19" customHeight="1" spans="1:3">
      <c r="A35" s="260">
        <v>50499</v>
      </c>
      <c r="B35" s="261" t="s">
        <v>187</v>
      </c>
      <c r="C35" s="263">
        <f>_xlfn.IFNA((VLOOKUP(A35,[2]Sheet2!$C:$I,7,FALSE)),0)</f>
        <v>0</v>
      </c>
    </row>
    <row r="36" ht="19" customHeight="1" spans="1:3">
      <c r="A36" s="260">
        <v>505</v>
      </c>
      <c r="B36" s="261" t="s">
        <v>189</v>
      </c>
      <c r="C36" s="262">
        <f>SUM(C37:C39)</f>
        <v>264175</v>
      </c>
    </row>
    <row r="37" ht="19" customHeight="1" spans="1:3">
      <c r="A37" s="260">
        <v>50501</v>
      </c>
      <c r="B37" s="261" t="s">
        <v>190</v>
      </c>
      <c r="C37" s="263">
        <f>_xlfn.IFNA((VLOOKUP(A37,[2]Sheet2!$C:$I,7,FALSE)),0)</f>
        <v>207546</v>
      </c>
    </row>
    <row r="38" ht="19" customHeight="1" spans="1:3">
      <c r="A38" s="260">
        <v>50502</v>
      </c>
      <c r="B38" s="261" t="s">
        <v>191</v>
      </c>
      <c r="C38" s="263">
        <f>_xlfn.IFNA((VLOOKUP(A38,[2]Sheet2!$C:$I,7,FALSE)),0)</f>
        <v>56629</v>
      </c>
    </row>
    <row r="39" ht="19" customHeight="1" spans="1:3">
      <c r="A39" s="260">
        <v>50599</v>
      </c>
      <c r="B39" s="261" t="s">
        <v>192</v>
      </c>
      <c r="C39" s="263">
        <f>_xlfn.IFNA((VLOOKUP(A39,[2]Sheet2!$C:$I,7,FALSE)),0)</f>
        <v>0</v>
      </c>
    </row>
    <row r="40" ht="18.5" customHeight="1" spans="1:3">
      <c r="A40" s="260">
        <v>506</v>
      </c>
      <c r="B40" s="261" t="s">
        <v>193</v>
      </c>
      <c r="C40" s="262">
        <f>SUM(C41:C42)</f>
        <v>12417</v>
      </c>
    </row>
    <row r="41" ht="18.5" customHeight="1" spans="1:3">
      <c r="A41" s="260">
        <v>50601</v>
      </c>
      <c r="B41" s="261" t="s">
        <v>194</v>
      </c>
      <c r="C41" s="263">
        <f>_xlfn.IFNA((VLOOKUP(A41,[2]Sheet2!$C:$I,7,FALSE)),0)</f>
        <v>12417</v>
      </c>
    </row>
    <row r="42" ht="18.5" customHeight="1" spans="1:3">
      <c r="A42" s="260">
        <v>50602</v>
      </c>
      <c r="B42" s="261" t="s">
        <v>195</v>
      </c>
      <c r="C42" s="263">
        <f>_xlfn.IFNA((VLOOKUP(A42,[2]Sheet2!$C:$I,7,FALSE)),0)</f>
        <v>0</v>
      </c>
    </row>
    <row r="43" ht="18.5" customHeight="1" spans="1:3">
      <c r="A43" s="260">
        <v>507</v>
      </c>
      <c r="B43" s="261" t="s">
        <v>196</v>
      </c>
      <c r="C43" s="262">
        <f>SUM(C44:C46)</f>
        <v>0</v>
      </c>
    </row>
    <row r="44" ht="18.5" customHeight="1" spans="1:3">
      <c r="A44" s="260">
        <v>50701</v>
      </c>
      <c r="B44" s="261" t="s">
        <v>197</v>
      </c>
      <c r="C44" s="263">
        <f>_xlfn.IFNA((VLOOKUP(A44,[2]Sheet2!$C:$I,7,FALSE)),0)</f>
        <v>0</v>
      </c>
    </row>
    <row r="45" ht="18.5" customHeight="1" spans="1:3">
      <c r="A45" s="260">
        <v>50702</v>
      </c>
      <c r="B45" s="261" t="s">
        <v>198</v>
      </c>
      <c r="C45" s="263">
        <f>_xlfn.IFNA((VLOOKUP(A45,[2]Sheet2!$C:$I,7,FALSE)),0)</f>
        <v>0</v>
      </c>
    </row>
    <row r="46" ht="18.5" customHeight="1" spans="1:3">
      <c r="A46" s="260">
        <v>50799</v>
      </c>
      <c r="B46" s="261" t="s">
        <v>199</v>
      </c>
      <c r="C46" s="263">
        <f>_xlfn.IFNA((VLOOKUP(A46,[2]Sheet2!$C:$I,7,FALSE)),0)</f>
        <v>0</v>
      </c>
    </row>
    <row r="47" ht="18.5" customHeight="1" spans="1:3">
      <c r="A47" s="260">
        <v>508</v>
      </c>
      <c r="B47" s="261" t="s">
        <v>200</v>
      </c>
      <c r="C47" s="262">
        <f>SUM(C48:C49)</f>
        <v>0</v>
      </c>
    </row>
    <row r="48" ht="18.5" customHeight="1" spans="1:3">
      <c r="A48" s="260">
        <v>50803</v>
      </c>
      <c r="B48" s="261" t="s">
        <v>201</v>
      </c>
      <c r="C48" s="263">
        <f>_xlfn.IFNA((VLOOKUP(A48,[2]Sheet2!$C:$I,7,FALSE)),0)</f>
        <v>0</v>
      </c>
    </row>
    <row r="49" ht="18.5" customHeight="1" spans="1:3">
      <c r="A49" s="260">
        <v>50804</v>
      </c>
      <c r="B49" s="261" t="s">
        <v>202</v>
      </c>
      <c r="C49" s="263">
        <f>_xlfn.IFNA((VLOOKUP(A49,[2]Sheet2!$C:$I,7,FALSE)),0)</f>
        <v>0</v>
      </c>
    </row>
    <row r="50" ht="18.5" customHeight="1" spans="1:3">
      <c r="A50" s="260">
        <v>509</v>
      </c>
      <c r="B50" s="261" t="s">
        <v>203</v>
      </c>
      <c r="C50" s="262">
        <f>SUM(C51:C55)</f>
        <v>22606</v>
      </c>
    </row>
    <row r="51" ht="18.5" customHeight="1" spans="1:3">
      <c r="A51" s="260">
        <v>50901</v>
      </c>
      <c r="B51" s="261" t="s">
        <v>204</v>
      </c>
      <c r="C51" s="263">
        <f>_xlfn.IFNA((VLOOKUP(A51,[2]Sheet2!$C:$I,7,FALSE)),0)</f>
        <v>1329</v>
      </c>
    </row>
    <row r="52" ht="18.5" customHeight="1" spans="1:3">
      <c r="A52" s="260">
        <v>50902</v>
      </c>
      <c r="B52" s="261" t="s">
        <v>205</v>
      </c>
      <c r="C52" s="263">
        <f>_xlfn.IFNA((VLOOKUP(A52,[2]Sheet2!$C:$I,7,FALSE)),0)</f>
        <v>0</v>
      </c>
    </row>
    <row r="53" ht="18.5" customHeight="1" spans="1:3">
      <c r="A53" s="260">
        <v>50903</v>
      </c>
      <c r="B53" s="261" t="s">
        <v>206</v>
      </c>
      <c r="C53" s="263">
        <f>_xlfn.IFNA((VLOOKUP(A53,[2]Sheet2!$C:$I,7,FALSE)),0)</f>
        <v>0</v>
      </c>
    </row>
    <row r="54" ht="18.5" customHeight="1" spans="1:3">
      <c r="A54" s="260">
        <v>50905</v>
      </c>
      <c r="B54" s="261" t="s">
        <v>207</v>
      </c>
      <c r="C54" s="263">
        <f>_xlfn.IFNA((VLOOKUP(A54,[2]Sheet2!$C:$I,7,FALSE)),0)</f>
        <v>21233</v>
      </c>
    </row>
    <row r="55" ht="18.5" customHeight="1" spans="1:3">
      <c r="A55" s="260">
        <v>50999</v>
      </c>
      <c r="B55" s="261" t="s">
        <v>208</v>
      </c>
      <c r="C55" s="263">
        <f>_xlfn.IFNA((VLOOKUP(A55,[2]Sheet2!$C:$I,7,FALSE)),0)</f>
        <v>44</v>
      </c>
    </row>
    <row r="56" ht="18.5" customHeight="1" spans="1:3">
      <c r="A56" s="264"/>
      <c r="B56" s="265" t="s">
        <v>209</v>
      </c>
      <c r="C56" s="262">
        <f>C50+C47+C43+C40+C36+C29+C21+C10+C5</f>
        <v>381299</v>
      </c>
    </row>
  </sheetData>
  <mergeCells count="1">
    <mergeCell ref="A2:C2"/>
  </mergeCells>
  <printOptions horizontalCentered="1"/>
  <pageMargins left="0.590277777777778" right="0.590277777777778" top="0.668055555555556" bottom="0.55" header="0.118055555555556" footer="0.279166666666667"/>
  <pageSetup paperSize="9" scale="80" orientation="portrait"/>
  <headerFooter alignWithMargins="0" scaleWithDoc="0">
    <oddFooter>&amp;C第 &amp;P 页，共 &amp;N 页</oddFooter>
    <evenFooter>&amp;L- &amp;P-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3"/>
  <sheetViews>
    <sheetView view="pageBreakPreview" zoomScaleNormal="100" workbookViewId="0">
      <selection activeCell="A2" sqref="A2:F2"/>
    </sheetView>
  </sheetViews>
  <sheetFormatPr defaultColWidth="9" defaultRowHeight="14.25" outlineLevelCol="5"/>
  <cols>
    <col min="1" max="1" width="25.625" style="117" customWidth="1"/>
    <col min="2" max="3" width="17.625" style="117" customWidth="1"/>
    <col min="4" max="4" width="25.625" style="117" customWidth="1"/>
    <col min="5" max="6" width="17.625" style="117" customWidth="1"/>
    <col min="7" max="16384" width="9" style="117"/>
  </cols>
  <sheetData>
    <row r="1" s="112" customFormat="1" ht="20.1" customHeight="1" spans="1:1">
      <c r="A1" s="112" t="s">
        <v>22</v>
      </c>
    </row>
    <row r="2" s="113" customFormat="1" ht="45" customHeight="1" spans="1:6">
      <c r="A2" s="118" t="s">
        <v>19</v>
      </c>
      <c r="B2" s="118"/>
      <c r="C2" s="118"/>
      <c r="D2" s="118"/>
      <c r="E2" s="118"/>
      <c r="F2" s="118"/>
    </row>
    <row r="3" s="114" customFormat="1" ht="20.1" customHeight="1" spans="6:6">
      <c r="F3" s="139" t="s">
        <v>44</v>
      </c>
    </row>
    <row r="4" s="115" customFormat="1" ht="20.1" customHeight="1" spans="1:6">
      <c r="A4" s="208" t="s">
        <v>119</v>
      </c>
      <c r="B4" s="208"/>
      <c r="C4" s="239"/>
      <c r="D4" s="240" t="s">
        <v>120</v>
      </c>
      <c r="E4" s="208"/>
      <c r="F4" s="208"/>
    </row>
    <row r="5" s="207" customFormat="1" ht="20.1" customHeight="1" spans="1:6">
      <c r="A5" s="208" t="s">
        <v>121</v>
      </c>
      <c r="B5" s="208" t="s">
        <v>123</v>
      </c>
      <c r="C5" s="239" t="s">
        <v>156</v>
      </c>
      <c r="D5" s="240" t="s">
        <v>121</v>
      </c>
      <c r="E5" s="208" t="s">
        <v>123</v>
      </c>
      <c r="F5" s="208" t="s">
        <v>156</v>
      </c>
    </row>
    <row r="6" ht="20.1" customHeight="1" spans="1:6">
      <c r="A6" s="241" t="s">
        <v>124</v>
      </c>
      <c r="B6" s="242">
        <v>408000</v>
      </c>
      <c r="C6" s="242">
        <v>457560</v>
      </c>
      <c r="D6" s="243" t="s">
        <v>125</v>
      </c>
      <c r="E6" s="211">
        <v>780080</v>
      </c>
      <c r="F6" s="211">
        <v>733791.164114</v>
      </c>
    </row>
    <row r="7" ht="20.1" customHeight="1" spans="1:6">
      <c r="A7" s="241" t="s">
        <v>126</v>
      </c>
      <c r="B7" s="244">
        <v>581345</v>
      </c>
      <c r="C7" s="244">
        <v>421752</v>
      </c>
      <c r="D7" s="243" t="s">
        <v>127</v>
      </c>
      <c r="E7" s="245">
        <v>209264.6</v>
      </c>
      <c r="F7" s="245">
        <v>145521</v>
      </c>
    </row>
    <row r="8" ht="20.1" customHeight="1" spans="1:6">
      <c r="A8" s="246" t="s">
        <v>128</v>
      </c>
      <c r="B8" s="242">
        <v>307444</v>
      </c>
      <c r="C8" s="242">
        <v>175896</v>
      </c>
      <c r="D8" s="247" t="s">
        <v>129</v>
      </c>
      <c r="E8" s="211">
        <v>75557.6</v>
      </c>
      <c r="F8" s="211">
        <v>84951</v>
      </c>
    </row>
    <row r="9" ht="20.1" customHeight="1" spans="1:6">
      <c r="A9" s="248" t="s">
        <v>130</v>
      </c>
      <c r="B9" s="242">
        <v>2685</v>
      </c>
      <c r="C9" s="242">
        <v>2685</v>
      </c>
      <c r="D9" s="249" t="s">
        <v>131</v>
      </c>
      <c r="E9" s="211">
        <v>1789</v>
      </c>
      <c r="F9" s="211">
        <v>1789</v>
      </c>
    </row>
    <row r="10" ht="20.1" customHeight="1" spans="1:6">
      <c r="A10" s="248" t="s">
        <v>132</v>
      </c>
      <c r="B10" s="242">
        <v>262726</v>
      </c>
      <c r="C10" s="242">
        <v>172392</v>
      </c>
      <c r="D10" s="249" t="s">
        <v>133</v>
      </c>
      <c r="E10" s="211">
        <v>64199</v>
      </c>
      <c r="F10" s="211">
        <v>73601</v>
      </c>
    </row>
    <row r="11" ht="20.1" customHeight="1" spans="1:6">
      <c r="A11" s="248" t="s">
        <v>134</v>
      </c>
      <c r="B11" s="242">
        <v>42033</v>
      </c>
      <c r="C11" s="242">
        <v>819</v>
      </c>
      <c r="D11" s="249" t="s">
        <v>135</v>
      </c>
      <c r="E11" s="211">
        <v>9569.6</v>
      </c>
      <c r="F11" s="211">
        <v>9561</v>
      </c>
    </row>
    <row r="12" ht="20.1" customHeight="1" spans="1:6">
      <c r="A12" s="246" t="s">
        <v>136</v>
      </c>
      <c r="B12" s="242">
        <v>101626</v>
      </c>
      <c r="C12" s="242">
        <v>45111</v>
      </c>
      <c r="D12" s="247" t="s">
        <v>137</v>
      </c>
      <c r="E12" s="211">
        <v>65369</v>
      </c>
      <c r="F12" s="211">
        <v>55570</v>
      </c>
    </row>
    <row r="13" ht="20.1" customHeight="1" spans="1:6">
      <c r="A13" s="246" t="s">
        <v>138</v>
      </c>
      <c r="B13" s="242">
        <v>71104</v>
      </c>
      <c r="C13" s="242">
        <v>63338</v>
      </c>
      <c r="D13" s="247" t="s">
        <v>139</v>
      </c>
      <c r="E13" s="211">
        <v>5000</v>
      </c>
      <c r="F13" s="211">
        <v>5000</v>
      </c>
    </row>
    <row r="14" ht="20.1" customHeight="1" spans="1:6">
      <c r="A14" s="248" t="s">
        <v>140</v>
      </c>
      <c r="B14" s="242">
        <v>71104</v>
      </c>
      <c r="C14" s="242">
        <v>63338</v>
      </c>
      <c r="D14" s="247" t="s">
        <v>141</v>
      </c>
      <c r="E14" s="211"/>
      <c r="F14" s="211"/>
    </row>
    <row r="15" ht="20.1" customHeight="1" spans="1:6">
      <c r="A15" s="248" t="s">
        <v>142</v>
      </c>
      <c r="B15" s="242"/>
      <c r="C15" s="242"/>
      <c r="D15" s="247" t="s">
        <v>143</v>
      </c>
      <c r="E15" s="211">
        <v>63338</v>
      </c>
      <c r="F15" s="211"/>
    </row>
    <row r="16" ht="20.1" customHeight="1" spans="1:6">
      <c r="A16" s="246" t="s">
        <v>144</v>
      </c>
      <c r="B16" s="242">
        <v>86171</v>
      </c>
      <c r="C16" s="242">
        <v>130594</v>
      </c>
      <c r="D16" s="247" t="s">
        <v>145</v>
      </c>
      <c r="E16" s="211">
        <v>63338</v>
      </c>
      <c r="F16" s="211"/>
    </row>
    <row r="17" ht="20.1" customHeight="1" spans="1:6">
      <c r="A17" s="248" t="s">
        <v>146</v>
      </c>
      <c r="B17" s="242">
        <v>81104</v>
      </c>
      <c r="C17" s="242">
        <v>100594</v>
      </c>
      <c r="D17" s="247" t="s">
        <v>147</v>
      </c>
      <c r="E17" s="211"/>
      <c r="F17" s="211"/>
    </row>
    <row r="18" ht="20.1" customHeight="1" spans="1:6">
      <c r="A18" s="248" t="s">
        <v>148</v>
      </c>
      <c r="B18" s="242"/>
      <c r="C18" s="242">
        <v>30000</v>
      </c>
      <c r="D18" s="247"/>
      <c r="E18" s="211"/>
      <c r="F18" s="211"/>
    </row>
    <row r="19" ht="20.1" customHeight="1" spans="1:6">
      <c r="A19" s="248" t="s">
        <v>149</v>
      </c>
      <c r="B19" s="242">
        <v>5067</v>
      </c>
      <c r="C19" s="242"/>
      <c r="D19" s="247"/>
      <c r="E19" s="211"/>
      <c r="F19" s="211"/>
    </row>
    <row r="20" ht="20.1" customHeight="1" spans="1:6">
      <c r="A20" s="246" t="s">
        <v>150</v>
      </c>
      <c r="B20" s="242">
        <v>15000</v>
      </c>
      <c r="C20" s="242">
        <v>6813</v>
      </c>
      <c r="D20" s="247"/>
      <c r="E20" s="211"/>
      <c r="F20" s="211"/>
    </row>
    <row r="21" ht="20.1" customHeight="1" spans="1:6">
      <c r="A21" s="246"/>
      <c r="B21" s="242"/>
      <c r="C21" s="242"/>
      <c r="D21" s="247"/>
      <c r="E21" s="211"/>
      <c r="F21" s="211"/>
    </row>
    <row r="22" s="116" customFormat="1" ht="20.1" customHeight="1" spans="1:6">
      <c r="A22" s="250" t="s">
        <v>151</v>
      </c>
      <c r="B22" s="251">
        <v>989345</v>
      </c>
      <c r="C22" s="251">
        <v>879312</v>
      </c>
      <c r="D22" s="252" t="s">
        <v>152</v>
      </c>
      <c r="E22" s="253">
        <v>989344.6</v>
      </c>
      <c r="F22" s="253">
        <v>879312.164114</v>
      </c>
    </row>
    <row r="23" spans="5:6">
      <c r="E23" s="213">
        <f>B22-E22</f>
        <v>0.400000000023283</v>
      </c>
      <c r="F23" s="213">
        <f>C22-F22</f>
        <v>-0.1641140000429</v>
      </c>
    </row>
  </sheetData>
  <sheetProtection password="C70D" sheet="1" objects="1"/>
  <mergeCells count="3">
    <mergeCell ref="A2:F2"/>
    <mergeCell ref="A4:C4"/>
    <mergeCell ref="D4:F4"/>
  </mergeCells>
  <printOptions horizontalCentered="1"/>
  <pageMargins left="0.786805555555556" right="0.786805555555556" top="0.984027777777778" bottom="0.786805555555556" header="0.313888888888889" footer="0.313888888888889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48"/>
  <sheetViews>
    <sheetView view="pageBreakPreview" zoomScaleNormal="100" workbookViewId="0">
      <pane xSplit="1" ySplit="5" topLeftCell="B6" activePane="bottomRight" state="frozen"/>
      <selection/>
      <selection pane="topRight"/>
      <selection pane="bottomLeft"/>
      <selection pane="bottomRight" activeCell="A2" sqref="A2:G2"/>
    </sheetView>
  </sheetViews>
  <sheetFormatPr defaultColWidth="9" defaultRowHeight="14.25" outlineLevelCol="6"/>
  <cols>
    <col min="1" max="1" width="41.375" style="117" customWidth="1"/>
    <col min="2" max="4" width="11.625" style="117" customWidth="1"/>
    <col min="5" max="6" width="9.625" style="117" customWidth="1"/>
    <col min="7" max="7" width="12.875" style="117" customWidth="1"/>
    <col min="8" max="16384" width="9" style="117"/>
  </cols>
  <sheetData>
    <row r="1" s="112" customFormat="1" ht="20.1" customHeight="1" spans="1:1">
      <c r="A1" s="228" t="s">
        <v>24</v>
      </c>
    </row>
    <row r="2" s="113" customFormat="1" ht="39.95" customHeight="1" spans="1:7">
      <c r="A2" s="118" t="s">
        <v>210</v>
      </c>
      <c r="B2" s="118"/>
      <c r="C2" s="118"/>
      <c r="D2" s="118"/>
      <c r="E2" s="118"/>
      <c r="F2" s="118"/>
      <c r="G2" s="118"/>
    </row>
    <row r="3" s="114" customFormat="1" ht="15" spans="7:7">
      <c r="G3" s="229" t="s">
        <v>44</v>
      </c>
    </row>
    <row r="4" s="207" customFormat="1" ht="35.1" customHeight="1" spans="1:7">
      <c r="A4" s="208" t="s">
        <v>211</v>
      </c>
      <c r="B4" s="209" t="s">
        <v>47</v>
      </c>
      <c r="C4" s="209" t="s">
        <v>48</v>
      </c>
      <c r="D4" s="209" t="s">
        <v>212</v>
      </c>
      <c r="E4" s="209" t="s">
        <v>213</v>
      </c>
      <c r="F4" s="209" t="s">
        <v>214</v>
      </c>
      <c r="G4" s="208" t="s">
        <v>3</v>
      </c>
    </row>
    <row r="5" ht="18" customHeight="1" spans="1:7">
      <c r="A5" s="230" t="s">
        <v>215</v>
      </c>
      <c r="B5" s="231">
        <f>SUM(B6,B12,B125)</f>
        <v>81918</v>
      </c>
      <c r="C5" s="231">
        <f>SUM(C6,C12,C125)</f>
        <v>81918</v>
      </c>
      <c r="D5" s="231">
        <v>175896</v>
      </c>
      <c r="E5" s="231">
        <v>137426</v>
      </c>
      <c r="F5" s="231">
        <v>38470</v>
      </c>
      <c r="G5" s="210"/>
    </row>
    <row r="6" s="116" customFormat="1" ht="20.1" customHeight="1" spans="1:7">
      <c r="A6" s="232" t="s">
        <v>216</v>
      </c>
      <c r="B6" s="233">
        <f>SUM(B7:B11)</f>
        <v>2685</v>
      </c>
      <c r="C6" s="233">
        <f>SUM(C7:C11)</f>
        <v>2685</v>
      </c>
      <c r="D6" s="233">
        <v>2685</v>
      </c>
      <c r="E6" s="233">
        <v>2685</v>
      </c>
      <c r="F6" s="233">
        <v>0</v>
      </c>
      <c r="G6" s="234"/>
    </row>
    <row r="7" ht="18" customHeight="1" outlineLevel="1" spans="1:7">
      <c r="A7" s="235" t="s">
        <v>217</v>
      </c>
      <c r="B7" s="231">
        <v>10520</v>
      </c>
      <c r="C7" s="231">
        <v>10520</v>
      </c>
      <c r="D7" s="231">
        <v>10520</v>
      </c>
      <c r="E7" s="231">
        <v>10520</v>
      </c>
      <c r="F7" s="231"/>
      <c r="G7" s="236"/>
    </row>
    <row r="8" ht="18" customHeight="1" outlineLevel="1" spans="1:7">
      <c r="A8" s="235" t="s">
        <v>218</v>
      </c>
      <c r="B8" s="231">
        <v>2571</v>
      </c>
      <c r="C8" s="231">
        <v>2571</v>
      </c>
      <c r="D8" s="231">
        <v>2571</v>
      </c>
      <c r="E8" s="231">
        <v>2571</v>
      </c>
      <c r="F8" s="231"/>
      <c r="G8" s="236"/>
    </row>
    <row r="9" ht="18" customHeight="1" outlineLevel="1" spans="1:7">
      <c r="A9" s="235" t="s">
        <v>219</v>
      </c>
      <c r="B9" s="231">
        <v>-13669</v>
      </c>
      <c r="C9" s="231">
        <v>-13669</v>
      </c>
      <c r="D9" s="231">
        <v>-13669</v>
      </c>
      <c r="E9" s="231">
        <v>-13669</v>
      </c>
      <c r="F9" s="231"/>
      <c r="G9" s="236"/>
    </row>
    <row r="10" ht="18" customHeight="1" outlineLevel="1" spans="1:7">
      <c r="A10" s="235" t="s">
        <v>220</v>
      </c>
      <c r="B10" s="231">
        <v>1992</v>
      </c>
      <c r="C10" s="231">
        <v>1992</v>
      </c>
      <c r="D10" s="231">
        <v>1992</v>
      </c>
      <c r="E10" s="231">
        <v>1992</v>
      </c>
      <c r="F10" s="231"/>
      <c r="G10" s="236"/>
    </row>
    <row r="11" ht="18" customHeight="1" outlineLevel="1" spans="1:7">
      <c r="A11" s="235" t="s">
        <v>221</v>
      </c>
      <c r="B11" s="231">
        <v>1271</v>
      </c>
      <c r="C11" s="231">
        <v>1271</v>
      </c>
      <c r="D11" s="231">
        <v>1271</v>
      </c>
      <c r="E11" s="231">
        <v>1271</v>
      </c>
      <c r="F11" s="231"/>
      <c r="G11" s="236"/>
    </row>
    <row r="12" s="116" customFormat="1" ht="20.1" customHeight="1" spans="1:7">
      <c r="A12" s="232" t="s">
        <v>222</v>
      </c>
      <c r="B12" s="233">
        <f>SUM(B13,B14,B22,B37,B40,B42,B45,B47,B81,B90,B108,B110)</f>
        <v>79233</v>
      </c>
      <c r="C12" s="233">
        <f>SUM(C13,C14,C22,C37,C40,C42,C45,C47,C81,C90,C108,C110)</f>
        <v>79233</v>
      </c>
      <c r="D12" s="233">
        <v>172392</v>
      </c>
      <c r="E12" s="233">
        <v>134741</v>
      </c>
      <c r="F12" s="233">
        <v>37651</v>
      </c>
      <c r="G12" s="234"/>
    </row>
    <row r="13" ht="20.1" customHeight="1" outlineLevel="1" spans="1:7">
      <c r="A13" s="235" t="s">
        <v>223</v>
      </c>
      <c r="B13" s="231"/>
      <c r="C13" s="231"/>
      <c r="D13" s="231"/>
      <c r="E13" s="231"/>
      <c r="F13" s="231"/>
      <c r="G13" s="210"/>
    </row>
    <row r="14" ht="20.1" customHeight="1" outlineLevel="1" collapsed="1" spans="1:7">
      <c r="A14" s="235" t="s">
        <v>224</v>
      </c>
      <c r="B14" s="231">
        <f>SUM(B15:B19)</f>
        <v>16855</v>
      </c>
      <c r="C14" s="231">
        <f>SUM(C15:C19)</f>
        <v>16855</v>
      </c>
      <c r="D14" s="231">
        <v>17116</v>
      </c>
      <c r="E14" s="231">
        <v>17114</v>
      </c>
      <c r="F14" s="231">
        <v>2</v>
      </c>
      <c r="G14" s="210"/>
    </row>
    <row r="15" ht="20.1" hidden="1" customHeight="1" outlineLevel="2" spans="1:7">
      <c r="A15" s="235" t="s">
        <v>225</v>
      </c>
      <c r="B15" s="231">
        <v>4</v>
      </c>
      <c r="C15" s="231">
        <v>4</v>
      </c>
      <c r="D15" s="231">
        <v>4</v>
      </c>
      <c r="E15" s="231">
        <v>4</v>
      </c>
      <c r="F15" s="231"/>
      <c r="G15" s="210"/>
    </row>
    <row r="16" ht="20.1" hidden="1" customHeight="1" outlineLevel="2" spans="1:7">
      <c r="A16" s="235" t="s">
        <v>226</v>
      </c>
      <c r="B16" s="231">
        <v>60</v>
      </c>
      <c r="C16" s="231">
        <v>60</v>
      </c>
      <c r="D16" s="231">
        <v>60</v>
      </c>
      <c r="E16" s="231">
        <v>60</v>
      </c>
      <c r="F16" s="231"/>
      <c r="G16" s="210"/>
    </row>
    <row r="17" ht="20.1" hidden="1" customHeight="1" outlineLevel="2" spans="1:7">
      <c r="A17" s="235" t="s">
        <v>227</v>
      </c>
      <c r="B17" s="231">
        <v>400</v>
      </c>
      <c r="C17" s="231">
        <v>400</v>
      </c>
      <c r="D17" s="231">
        <v>400</v>
      </c>
      <c r="E17" s="231">
        <v>400</v>
      </c>
      <c r="F17" s="231"/>
      <c r="G17" s="210"/>
    </row>
    <row r="18" ht="20.1" hidden="1" customHeight="1" outlineLevel="2" spans="1:7">
      <c r="A18" s="235" t="s">
        <v>228</v>
      </c>
      <c r="B18" s="231">
        <v>16385</v>
      </c>
      <c r="C18" s="231">
        <v>16385</v>
      </c>
      <c r="D18" s="231">
        <v>16385</v>
      </c>
      <c r="E18" s="231">
        <v>16385</v>
      </c>
      <c r="F18" s="231"/>
      <c r="G18" s="210"/>
    </row>
    <row r="19" ht="20.1" hidden="1" customHeight="1" outlineLevel="2" spans="1:7">
      <c r="A19" s="235" t="s">
        <v>229</v>
      </c>
      <c r="B19" s="231">
        <v>6</v>
      </c>
      <c r="C19" s="231">
        <v>6</v>
      </c>
      <c r="D19" s="231">
        <v>6</v>
      </c>
      <c r="E19" s="231">
        <v>6</v>
      </c>
      <c r="F19" s="231"/>
      <c r="G19" s="210"/>
    </row>
    <row r="20" ht="20.1" hidden="1" customHeight="1" outlineLevel="2" spans="1:7">
      <c r="A20" s="235" t="s">
        <v>230</v>
      </c>
      <c r="B20" s="231"/>
      <c r="C20" s="231"/>
      <c r="D20" s="231">
        <v>259</v>
      </c>
      <c r="E20" s="231">
        <v>259</v>
      </c>
      <c r="F20" s="231"/>
      <c r="G20" s="210"/>
    </row>
    <row r="21" ht="20.1" hidden="1" customHeight="1" outlineLevel="2" spans="1:7">
      <c r="A21" s="235" t="s">
        <v>231</v>
      </c>
      <c r="B21" s="231"/>
      <c r="C21" s="231"/>
      <c r="D21" s="231">
        <v>2</v>
      </c>
      <c r="E21" s="231"/>
      <c r="F21" s="231">
        <v>2</v>
      </c>
      <c r="G21" s="210"/>
    </row>
    <row r="22" ht="20.1" customHeight="1" outlineLevel="1" collapsed="1" spans="1:7">
      <c r="A22" s="235" t="s">
        <v>232</v>
      </c>
      <c r="B22" s="231">
        <f>SUM(B23:B36)</f>
        <v>17296</v>
      </c>
      <c r="C22" s="231">
        <f>SUM(C23:C36)</f>
        <v>17296</v>
      </c>
      <c r="D22" s="231">
        <v>20537</v>
      </c>
      <c r="E22" s="231">
        <v>20537</v>
      </c>
      <c r="F22" s="231">
        <v>0</v>
      </c>
      <c r="G22" s="210"/>
    </row>
    <row r="23" ht="20.1" hidden="1" customHeight="1" outlineLevel="2" spans="1:7">
      <c r="A23" s="235" t="s">
        <v>233</v>
      </c>
      <c r="B23" s="231">
        <v>76</v>
      </c>
      <c r="C23" s="231">
        <v>76</v>
      </c>
      <c r="D23" s="231">
        <v>76</v>
      </c>
      <c r="E23" s="231">
        <v>76</v>
      </c>
      <c r="F23" s="231"/>
      <c r="G23" s="210"/>
    </row>
    <row r="24" ht="20.1" hidden="1" customHeight="1" outlineLevel="2" spans="1:7">
      <c r="A24" s="235" t="s">
        <v>234</v>
      </c>
      <c r="B24" s="231">
        <v>67</v>
      </c>
      <c r="C24" s="231">
        <v>67</v>
      </c>
      <c r="D24" s="231">
        <v>67</v>
      </c>
      <c r="E24" s="231">
        <v>67</v>
      </c>
      <c r="F24" s="231"/>
      <c r="G24" s="210"/>
    </row>
    <row r="25" ht="20.1" hidden="1" customHeight="1" outlineLevel="2" spans="1:7">
      <c r="A25" s="235" t="s">
        <v>235</v>
      </c>
      <c r="B25" s="231">
        <v>517</v>
      </c>
      <c r="C25" s="231">
        <v>517</v>
      </c>
      <c r="D25" s="231">
        <v>517</v>
      </c>
      <c r="E25" s="231">
        <v>517</v>
      </c>
      <c r="F25" s="231"/>
      <c r="G25" s="210"/>
    </row>
    <row r="26" ht="20.1" hidden="1" customHeight="1" outlineLevel="2" spans="1:7">
      <c r="A26" s="235" t="s">
        <v>236</v>
      </c>
      <c r="B26" s="231">
        <v>1045</v>
      </c>
      <c r="C26" s="231">
        <v>1045</v>
      </c>
      <c r="D26" s="231">
        <v>1045</v>
      </c>
      <c r="E26" s="231">
        <v>1045</v>
      </c>
      <c r="F26" s="231"/>
      <c r="G26" s="210"/>
    </row>
    <row r="27" ht="20.1" hidden="1" customHeight="1" outlineLevel="2" spans="1:7">
      <c r="A27" s="235" t="s">
        <v>237</v>
      </c>
      <c r="B27" s="231">
        <v>57</v>
      </c>
      <c r="C27" s="231">
        <v>57</v>
      </c>
      <c r="D27" s="231">
        <v>57</v>
      </c>
      <c r="E27" s="231">
        <v>57</v>
      </c>
      <c r="F27" s="231"/>
      <c r="G27" s="210"/>
    </row>
    <row r="28" ht="20.1" hidden="1" customHeight="1" outlineLevel="2" spans="1:7">
      <c r="A28" s="235" t="s">
        <v>238</v>
      </c>
      <c r="B28" s="231">
        <v>1459</v>
      </c>
      <c r="C28" s="231">
        <v>1459</v>
      </c>
      <c r="D28" s="231">
        <v>1459</v>
      </c>
      <c r="E28" s="231">
        <v>1459</v>
      </c>
      <c r="F28" s="231"/>
      <c r="G28" s="237"/>
    </row>
    <row r="29" ht="20.1" hidden="1" customHeight="1" outlineLevel="2" spans="1:7">
      <c r="A29" s="235" t="s">
        <v>239</v>
      </c>
      <c r="B29" s="231">
        <v>84</v>
      </c>
      <c r="C29" s="231">
        <v>84</v>
      </c>
      <c r="D29" s="231">
        <v>84</v>
      </c>
      <c r="E29" s="231">
        <v>84</v>
      </c>
      <c r="F29" s="231"/>
      <c r="G29" s="210"/>
    </row>
    <row r="30" ht="20.1" hidden="1" customHeight="1" outlineLevel="2" spans="1:7">
      <c r="A30" s="235" t="s">
        <v>240</v>
      </c>
      <c r="B30" s="231">
        <v>1109</v>
      </c>
      <c r="C30" s="231">
        <v>1109</v>
      </c>
      <c r="D30" s="231">
        <v>1109</v>
      </c>
      <c r="E30" s="231">
        <v>1109</v>
      </c>
      <c r="F30" s="231"/>
      <c r="G30" s="210"/>
    </row>
    <row r="31" ht="20.1" hidden="1" customHeight="1" outlineLevel="2" spans="1:7">
      <c r="A31" s="235" t="s">
        <v>241</v>
      </c>
      <c r="B31" s="231">
        <v>5200</v>
      </c>
      <c r="C31" s="231">
        <v>5200</v>
      </c>
      <c r="D31" s="231">
        <v>5200</v>
      </c>
      <c r="E31" s="231">
        <v>5200</v>
      </c>
      <c r="F31" s="231"/>
      <c r="G31" s="210"/>
    </row>
    <row r="32" ht="20.1" hidden="1" customHeight="1" outlineLevel="2" spans="1:7">
      <c r="A32" s="235" t="s">
        <v>242</v>
      </c>
      <c r="B32" s="231">
        <v>3692</v>
      </c>
      <c r="C32" s="231">
        <v>3692</v>
      </c>
      <c r="D32" s="231">
        <v>3692</v>
      </c>
      <c r="E32" s="231">
        <v>3692</v>
      </c>
      <c r="F32" s="231"/>
      <c r="G32" s="210"/>
    </row>
    <row r="33" ht="20.1" hidden="1" customHeight="1" outlineLevel="2" spans="1:7">
      <c r="A33" s="235" t="s">
        <v>243</v>
      </c>
      <c r="B33" s="231">
        <v>260</v>
      </c>
      <c r="C33" s="231">
        <v>260</v>
      </c>
      <c r="D33" s="231">
        <v>260</v>
      </c>
      <c r="E33" s="231">
        <v>260</v>
      </c>
      <c r="F33" s="231"/>
      <c r="G33" s="210"/>
    </row>
    <row r="34" ht="20.1" hidden="1" customHeight="1" outlineLevel="2" spans="1:7">
      <c r="A34" s="235" t="s">
        <v>244</v>
      </c>
      <c r="B34" s="231">
        <v>2556</v>
      </c>
      <c r="C34" s="231">
        <v>2556</v>
      </c>
      <c r="D34" s="231">
        <v>2556</v>
      </c>
      <c r="E34" s="231">
        <v>2556</v>
      </c>
      <c r="F34" s="231"/>
      <c r="G34" s="210"/>
    </row>
    <row r="35" ht="20.1" hidden="1" customHeight="1" outlineLevel="2" spans="1:7">
      <c r="A35" s="235" t="s">
        <v>245</v>
      </c>
      <c r="B35" s="231">
        <v>1174</v>
      </c>
      <c r="C35" s="231">
        <v>1174</v>
      </c>
      <c r="D35" s="231">
        <v>1174</v>
      </c>
      <c r="E35" s="231">
        <v>1174</v>
      </c>
      <c r="F35" s="231"/>
      <c r="G35" s="210"/>
    </row>
    <row r="36" ht="20.1" hidden="1" customHeight="1" outlineLevel="2" spans="1:7">
      <c r="A36" s="235" t="s">
        <v>246</v>
      </c>
      <c r="B36" s="231"/>
      <c r="C36" s="231"/>
      <c r="D36" s="231">
        <v>3241</v>
      </c>
      <c r="E36" s="231">
        <v>3241</v>
      </c>
      <c r="F36" s="231"/>
      <c r="G36" s="210"/>
    </row>
    <row r="37" ht="20.1" customHeight="1" outlineLevel="1" collapsed="1" spans="1:7">
      <c r="A37" s="235" t="s">
        <v>247</v>
      </c>
      <c r="B37" s="231">
        <f>SUM(B38)</f>
        <v>826</v>
      </c>
      <c r="C37" s="231">
        <f>SUM(C38)</f>
        <v>826</v>
      </c>
      <c r="D37" s="231">
        <v>844</v>
      </c>
      <c r="E37" s="231">
        <v>844</v>
      </c>
      <c r="F37" s="231">
        <v>0</v>
      </c>
      <c r="G37" s="210"/>
    </row>
    <row r="38" ht="20.1" hidden="1" customHeight="1" outlineLevel="2" spans="1:7">
      <c r="A38" s="235" t="s">
        <v>248</v>
      </c>
      <c r="B38" s="231">
        <v>826</v>
      </c>
      <c r="C38" s="231">
        <v>826</v>
      </c>
      <c r="D38" s="231">
        <v>826</v>
      </c>
      <c r="E38" s="231">
        <v>826</v>
      </c>
      <c r="F38" s="231"/>
      <c r="G38" s="210"/>
    </row>
    <row r="39" ht="20.1" hidden="1" customHeight="1" outlineLevel="2" spans="1:7">
      <c r="A39" s="235" t="s">
        <v>249</v>
      </c>
      <c r="B39" s="231"/>
      <c r="C39" s="231"/>
      <c r="D39" s="231">
        <v>18</v>
      </c>
      <c r="E39" s="231">
        <v>18</v>
      </c>
      <c r="F39" s="231"/>
      <c r="G39" s="210"/>
    </row>
    <row r="40" ht="20.1" customHeight="1" outlineLevel="1" collapsed="1" spans="1:7">
      <c r="A40" s="235" t="s">
        <v>250</v>
      </c>
      <c r="B40" s="231"/>
      <c r="C40" s="231"/>
      <c r="D40" s="231">
        <v>14216</v>
      </c>
      <c r="E40" s="231">
        <v>14216</v>
      </c>
      <c r="F40" s="231">
        <v>0</v>
      </c>
      <c r="G40" s="210"/>
    </row>
    <row r="41" ht="20.1" hidden="1" customHeight="1" outlineLevel="2" spans="1:7">
      <c r="A41" s="235" t="s">
        <v>251</v>
      </c>
      <c r="B41" s="231"/>
      <c r="C41" s="231"/>
      <c r="D41" s="231">
        <v>14216</v>
      </c>
      <c r="E41" s="231">
        <v>14216</v>
      </c>
      <c r="F41" s="231"/>
      <c r="G41" s="210"/>
    </row>
    <row r="42" ht="20.1" customHeight="1" outlineLevel="1" collapsed="1" spans="1:7">
      <c r="A42" s="235" t="s">
        <v>252</v>
      </c>
      <c r="B42" s="231"/>
      <c r="C42" s="231"/>
      <c r="D42" s="231">
        <v>3955</v>
      </c>
      <c r="E42" s="231">
        <v>0</v>
      </c>
      <c r="F42" s="231">
        <v>3955</v>
      </c>
      <c r="G42" s="210"/>
    </row>
    <row r="43" ht="20.1" hidden="1" customHeight="1" outlineLevel="2" spans="1:7">
      <c r="A43" s="235" t="s">
        <v>253</v>
      </c>
      <c r="B43" s="231"/>
      <c r="C43" s="231"/>
      <c r="D43" s="231">
        <v>813</v>
      </c>
      <c r="E43" s="231"/>
      <c r="F43" s="231">
        <v>813</v>
      </c>
      <c r="G43" s="210"/>
    </row>
    <row r="44" ht="20.1" hidden="1" customHeight="1" outlineLevel="2" spans="1:7">
      <c r="A44" s="235" t="s">
        <v>254</v>
      </c>
      <c r="B44" s="231"/>
      <c r="C44" s="231"/>
      <c r="D44" s="231">
        <v>3142</v>
      </c>
      <c r="E44" s="231"/>
      <c r="F44" s="231">
        <v>3142</v>
      </c>
      <c r="G44" s="210"/>
    </row>
    <row r="45" ht="20.1" customHeight="1" outlineLevel="1" collapsed="1" spans="1:7">
      <c r="A45" s="235" t="s">
        <v>255</v>
      </c>
      <c r="B45" s="231"/>
      <c r="C45" s="231"/>
      <c r="D45" s="231">
        <v>44</v>
      </c>
      <c r="E45" s="231">
        <v>44</v>
      </c>
      <c r="F45" s="231">
        <v>0</v>
      </c>
      <c r="G45" s="210"/>
    </row>
    <row r="46" ht="20.1" hidden="1" customHeight="1" outlineLevel="2" spans="1:7">
      <c r="A46" s="235" t="s">
        <v>256</v>
      </c>
      <c r="B46" s="231"/>
      <c r="C46" s="231"/>
      <c r="D46" s="231">
        <v>44</v>
      </c>
      <c r="E46" s="231">
        <v>44</v>
      </c>
      <c r="F46" s="231"/>
      <c r="G46" s="210"/>
    </row>
    <row r="47" ht="20.1" customHeight="1" outlineLevel="1" collapsed="1" spans="1:7">
      <c r="A47" s="235" t="s">
        <v>257</v>
      </c>
      <c r="B47" s="231">
        <f>SUM(B48:B79)</f>
        <v>44256</v>
      </c>
      <c r="C47" s="231">
        <f>SUM(C48:C79)</f>
        <v>44256</v>
      </c>
      <c r="D47" s="231">
        <v>49414</v>
      </c>
      <c r="E47" s="231">
        <v>49414</v>
      </c>
      <c r="F47" s="231">
        <v>0</v>
      </c>
      <c r="G47" s="210"/>
    </row>
    <row r="48" ht="20.1" hidden="1" customHeight="1" outlineLevel="2" spans="1:7">
      <c r="A48" s="235" t="s">
        <v>258</v>
      </c>
      <c r="B48" s="231">
        <v>1901</v>
      </c>
      <c r="C48" s="231">
        <v>1901</v>
      </c>
      <c r="D48" s="231">
        <v>1901</v>
      </c>
      <c r="E48" s="231">
        <v>1901</v>
      </c>
      <c r="F48" s="231"/>
      <c r="G48" s="210"/>
    </row>
    <row r="49" ht="20.1" hidden="1" customHeight="1" outlineLevel="2" spans="1:7">
      <c r="A49" s="235" t="s">
        <v>259</v>
      </c>
      <c r="B49" s="231">
        <v>971</v>
      </c>
      <c r="C49" s="231">
        <v>971</v>
      </c>
      <c r="D49" s="231">
        <v>971</v>
      </c>
      <c r="E49" s="231">
        <v>971</v>
      </c>
      <c r="F49" s="231"/>
      <c r="G49" s="210"/>
    </row>
    <row r="50" ht="20.1" hidden="1" customHeight="1" outlineLevel="2" spans="1:7">
      <c r="A50" s="235" t="s">
        <v>260</v>
      </c>
      <c r="B50" s="231">
        <v>717</v>
      </c>
      <c r="C50" s="231">
        <v>717</v>
      </c>
      <c r="D50" s="231">
        <v>717</v>
      </c>
      <c r="E50" s="231">
        <v>717</v>
      </c>
      <c r="F50" s="231"/>
      <c r="G50" s="210"/>
    </row>
    <row r="51" ht="20.1" hidden="1" customHeight="1" outlineLevel="2" spans="1:7">
      <c r="A51" s="235" t="s">
        <v>261</v>
      </c>
      <c r="B51" s="231">
        <v>10</v>
      </c>
      <c r="C51" s="231">
        <v>10</v>
      </c>
      <c r="D51" s="231">
        <v>10</v>
      </c>
      <c r="E51" s="231">
        <v>10</v>
      </c>
      <c r="F51" s="231"/>
      <c r="G51" s="210"/>
    </row>
    <row r="52" ht="20.1" hidden="1" customHeight="1" outlineLevel="2" spans="1:7">
      <c r="A52" s="235" t="s">
        <v>262</v>
      </c>
      <c r="B52" s="231">
        <v>6</v>
      </c>
      <c r="C52" s="231">
        <v>6</v>
      </c>
      <c r="D52" s="231">
        <v>6</v>
      </c>
      <c r="E52" s="231">
        <v>6</v>
      </c>
      <c r="F52" s="231"/>
      <c r="G52" s="210"/>
    </row>
    <row r="53" ht="20.1" hidden="1" customHeight="1" outlineLevel="2" spans="1:7">
      <c r="A53" s="235" t="s">
        <v>263</v>
      </c>
      <c r="B53" s="231">
        <v>22</v>
      </c>
      <c r="C53" s="231">
        <v>22</v>
      </c>
      <c r="D53" s="231">
        <v>22</v>
      </c>
      <c r="E53" s="231">
        <v>22</v>
      </c>
      <c r="F53" s="231"/>
      <c r="G53" s="210"/>
    </row>
    <row r="54" ht="20.1" hidden="1" customHeight="1" outlineLevel="2" spans="1:7">
      <c r="A54" s="235" t="s">
        <v>264</v>
      </c>
      <c r="B54" s="231">
        <v>261</v>
      </c>
      <c r="C54" s="231">
        <v>261</v>
      </c>
      <c r="D54" s="231">
        <v>261</v>
      </c>
      <c r="E54" s="231">
        <v>261</v>
      </c>
      <c r="F54" s="231"/>
      <c r="G54" s="210"/>
    </row>
    <row r="55" ht="20.1" hidden="1" customHeight="1" outlineLevel="2" spans="1:7">
      <c r="A55" s="235" t="s">
        <v>265</v>
      </c>
      <c r="B55" s="231">
        <v>1251</v>
      </c>
      <c r="C55" s="231">
        <v>1251</v>
      </c>
      <c r="D55" s="231">
        <v>1251</v>
      </c>
      <c r="E55" s="231">
        <v>1251</v>
      </c>
      <c r="F55" s="231"/>
      <c r="G55" s="210"/>
    </row>
    <row r="56" ht="20.1" hidden="1" customHeight="1" outlineLevel="2" spans="1:7">
      <c r="A56" s="235" t="s">
        <v>266</v>
      </c>
      <c r="B56" s="231">
        <v>160</v>
      </c>
      <c r="C56" s="231">
        <v>160</v>
      </c>
      <c r="D56" s="231">
        <v>160</v>
      </c>
      <c r="E56" s="231">
        <v>160</v>
      </c>
      <c r="F56" s="231"/>
      <c r="G56" s="210"/>
    </row>
    <row r="57" ht="20.1" hidden="1" customHeight="1" outlineLevel="2" spans="1:7">
      <c r="A57" s="235" t="s">
        <v>267</v>
      </c>
      <c r="B57" s="231">
        <v>128</v>
      </c>
      <c r="C57" s="231">
        <v>128</v>
      </c>
      <c r="D57" s="231">
        <v>128</v>
      </c>
      <c r="E57" s="231">
        <v>128</v>
      </c>
      <c r="F57" s="231"/>
      <c r="G57" s="210"/>
    </row>
    <row r="58" ht="20.1" hidden="1" customHeight="1" outlineLevel="2" spans="1:7">
      <c r="A58" s="235" t="s">
        <v>268</v>
      </c>
      <c r="B58" s="231">
        <v>20</v>
      </c>
      <c r="C58" s="231">
        <v>20</v>
      </c>
      <c r="D58" s="231">
        <v>20</v>
      </c>
      <c r="E58" s="231">
        <v>20</v>
      </c>
      <c r="F58" s="231"/>
      <c r="G58" s="210"/>
    </row>
    <row r="59" ht="20.1" hidden="1" customHeight="1" outlineLevel="2" spans="1:7">
      <c r="A59" s="235" t="s">
        <v>269</v>
      </c>
      <c r="B59" s="231">
        <v>10</v>
      </c>
      <c r="C59" s="231">
        <v>10</v>
      </c>
      <c r="D59" s="231">
        <v>10</v>
      </c>
      <c r="E59" s="231">
        <v>10</v>
      </c>
      <c r="F59" s="231"/>
      <c r="G59" s="210"/>
    </row>
    <row r="60" ht="20.1" hidden="1" customHeight="1" outlineLevel="2" spans="1:7">
      <c r="A60" s="235" t="s">
        <v>270</v>
      </c>
      <c r="B60" s="231">
        <v>95</v>
      </c>
      <c r="C60" s="231">
        <v>95</v>
      </c>
      <c r="D60" s="231">
        <v>95</v>
      </c>
      <c r="E60" s="231">
        <v>95</v>
      </c>
      <c r="F60" s="231"/>
      <c r="G60" s="210"/>
    </row>
    <row r="61" ht="20.1" hidden="1" customHeight="1" outlineLevel="2" spans="1:7">
      <c r="A61" s="235" t="s">
        <v>271</v>
      </c>
      <c r="B61" s="231">
        <v>94</v>
      </c>
      <c r="C61" s="231">
        <v>94</v>
      </c>
      <c r="D61" s="231">
        <v>94</v>
      </c>
      <c r="E61" s="231">
        <v>94</v>
      </c>
      <c r="F61" s="231"/>
      <c r="G61" s="210"/>
    </row>
    <row r="62" ht="20.1" hidden="1" customHeight="1" outlineLevel="2" spans="1:7">
      <c r="A62" s="235" t="s">
        <v>272</v>
      </c>
      <c r="B62" s="231">
        <v>292</v>
      </c>
      <c r="C62" s="231">
        <v>292</v>
      </c>
      <c r="D62" s="231">
        <v>292</v>
      </c>
      <c r="E62" s="231">
        <v>292</v>
      </c>
      <c r="F62" s="231"/>
      <c r="G62" s="210"/>
    </row>
    <row r="63" ht="20.1" hidden="1" customHeight="1" outlineLevel="2" spans="1:7">
      <c r="A63" s="235" t="s">
        <v>273</v>
      </c>
      <c r="B63" s="231">
        <v>109</v>
      </c>
      <c r="C63" s="231">
        <v>109</v>
      </c>
      <c r="D63" s="231">
        <v>109</v>
      </c>
      <c r="E63" s="231">
        <v>109</v>
      </c>
      <c r="F63" s="231"/>
      <c r="G63" s="210"/>
    </row>
    <row r="64" ht="20.1" hidden="1" customHeight="1" outlineLevel="2" spans="1:7">
      <c r="A64" s="235" t="s">
        <v>274</v>
      </c>
      <c r="B64" s="231">
        <v>196</v>
      </c>
      <c r="C64" s="231">
        <v>196</v>
      </c>
      <c r="D64" s="231">
        <v>196</v>
      </c>
      <c r="E64" s="231">
        <v>196</v>
      </c>
      <c r="F64" s="231"/>
      <c r="G64" s="210"/>
    </row>
    <row r="65" ht="20.1" hidden="1" customHeight="1" outlineLevel="2" spans="1:7">
      <c r="A65" s="235" t="s">
        <v>275</v>
      </c>
      <c r="B65" s="231">
        <v>229</v>
      </c>
      <c r="C65" s="231">
        <v>229</v>
      </c>
      <c r="D65" s="231">
        <v>229</v>
      </c>
      <c r="E65" s="231">
        <v>229</v>
      </c>
      <c r="F65" s="231"/>
      <c r="G65" s="210"/>
    </row>
    <row r="66" ht="20.1" hidden="1" customHeight="1" outlineLevel="2" spans="1:7">
      <c r="A66" s="235" t="s">
        <v>276</v>
      </c>
      <c r="B66" s="231">
        <v>13139</v>
      </c>
      <c r="C66" s="231">
        <v>13139</v>
      </c>
      <c r="D66" s="231">
        <v>13139</v>
      </c>
      <c r="E66" s="231">
        <v>13139</v>
      </c>
      <c r="F66" s="231"/>
      <c r="G66" s="210"/>
    </row>
    <row r="67" ht="20.1" hidden="1" customHeight="1" outlineLevel="2" spans="1:7">
      <c r="A67" s="235" t="s">
        <v>277</v>
      </c>
      <c r="B67" s="231">
        <v>7051</v>
      </c>
      <c r="C67" s="231">
        <v>7051</v>
      </c>
      <c r="D67" s="231">
        <v>7051</v>
      </c>
      <c r="E67" s="231">
        <v>7051</v>
      </c>
      <c r="F67" s="231"/>
      <c r="G67" s="210"/>
    </row>
    <row r="68" ht="20.1" hidden="1" customHeight="1" outlineLevel="2" spans="1:7">
      <c r="A68" s="235" t="s">
        <v>278</v>
      </c>
      <c r="B68" s="231">
        <v>5316</v>
      </c>
      <c r="C68" s="231">
        <v>5316</v>
      </c>
      <c r="D68" s="231">
        <v>5316</v>
      </c>
      <c r="E68" s="231">
        <v>5316</v>
      </c>
      <c r="F68" s="231"/>
      <c r="G68" s="210"/>
    </row>
    <row r="69" ht="20.1" hidden="1" customHeight="1" outlineLevel="2" spans="1:7">
      <c r="A69" s="235" t="s">
        <v>279</v>
      </c>
      <c r="B69" s="231">
        <v>2500</v>
      </c>
      <c r="C69" s="231">
        <v>2500</v>
      </c>
      <c r="D69" s="231">
        <v>2500</v>
      </c>
      <c r="E69" s="231">
        <v>2500</v>
      </c>
      <c r="F69" s="231"/>
      <c r="G69" s="210"/>
    </row>
    <row r="70" ht="20.1" hidden="1" customHeight="1" outlineLevel="2" spans="1:7">
      <c r="A70" s="235" t="s">
        <v>280</v>
      </c>
      <c r="B70" s="231">
        <v>2500</v>
      </c>
      <c r="C70" s="231">
        <v>2500</v>
      </c>
      <c r="D70" s="231">
        <v>2500</v>
      </c>
      <c r="E70" s="231">
        <v>2500</v>
      </c>
      <c r="F70" s="231"/>
      <c r="G70" s="210"/>
    </row>
    <row r="71" ht="20.1" hidden="1" customHeight="1" outlineLevel="2" spans="1:7">
      <c r="A71" s="235" t="s">
        <v>281</v>
      </c>
      <c r="B71" s="231">
        <v>2228</v>
      </c>
      <c r="C71" s="231">
        <v>2228</v>
      </c>
      <c r="D71" s="231">
        <v>2228</v>
      </c>
      <c r="E71" s="231">
        <v>2228</v>
      </c>
      <c r="F71" s="231"/>
      <c r="G71" s="210"/>
    </row>
    <row r="72" ht="20.1" hidden="1" customHeight="1" outlineLevel="2" spans="1:7">
      <c r="A72" s="235" t="s">
        <v>282</v>
      </c>
      <c r="B72" s="231">
        <v>-539</v>
      </c>
      <c r="C72" s="231">
        <v>-539</v>
      </c>
      <c r="D72" s="231">
        <v>-539</v>
      </c>
      <c r="E72" s="231">
        <v>-539</v>
      </c>
      <c r="F72" s="231"/>
      <c r="G72" s="210"/>
    </row>
    <row r="73" ht="20.1" hidden="1" customHeight="1" outlineLevel="2" spans="1:7">
      <c r="A73" s="235" t="s">
        <v>283</v>
      </c>
      <c r="B73" s="231">
        <v>291</v>
      </c>
      <c r="C73" s="231">
        <v>291</v>
      </c>
      <c r="D73" s="231">
        <v>291</v>
      </c>
      <c r="E73" s="231">
        <v>291</v>
      </c>
      <c r="F73" s="231"/>
      <c r="G73" s="210"/>
    </row>
    <row r="74" ht="20.1" hidden="1" customHeight="1" outlineLevel="2" spans="1:7">
      <c r="A74" s="235" t="s">
        <v>284</v>
      </c>
      <c r="B74" s="231">
        <v>2641</v>
      </c>
      <c r="C74" s="231">
        <v>2641</v>
      </c>
      <c r="D74" s="231">
        <v>2641</v>
      </c>
      <c r="E74" s="231">
        <v>2641</v>
      </c>
      <c r="F74" s="231"/>
      <c r="G74" s="210"/>
    </row>
    <row r="75" ht="20.1" hidden="1" customHeight="1" outlineLevel="2" spans="1:7">
      <c r="A75" s="235" t="s">
        <v>285</v>
      </c>
      <c r="B75" s="231">
        <v>155</v>
      </c>
      <c r="C75" s="231">
        <v>155</v>
      </c>
      <c r="D75" s="231">
        <v>155</v>
      </c>
      <c r="E75" s="231">
        <v>155</v>
      </c>
      <c r="F75" s="231"/>
      <c r="G75" s="210"/>
    </row>
    <row r="76" ht="20.1" hidden="1" customHeight="1" outlineLevel="2" spans="1:7">
      <c r="A76" s="235" t="s">
        <v>286</v>
      </c>
      <c r="B76" s="231">
        <v>1710</v>
      </c>
      <c r="C76" s="231">
        <v>1710</v>
      </c>
      <c r="D76" s="231">
        <v>1710</v>
      </c>
      <c r="E76" s="231">
        <v>1710</v>
      </c>
      <c r="F76" s="231"/>
      <c r="G76" s="210"/>
    </row>
    <row r="77" ht="20.1" hidden="1" customHeight="1" outlineLevel="2" spans="1:7">
      <c r="A77" s="235" t="s">
        <v>287</v>
      </c>
      <c r="B77" s="231">
        <v>76</v>
      </c>
      <c r="C77" s="231">
        <v>76</v>
      </c>
      <c r="D77" s="231">
        <v>76</v>
      </c>
      <c r="E77" s="231">
        <v>76</v>
      </c>
      <c r="F77" s="231"/>
      <c r="G77" s="210"/>
    </row>
    <row r="78" ht="20.1" hidden="1" customHeight="1" outlineLevel="2" spans="1:7">
      <c r="A78" s="235" t="s">
        <v>288</v>
      </c>
      <c r="B78" s="231">
        <v>684</v>
      </c>
      <c r="C78" s="231">
        <v>684</v>
      </c>
      <c r="D78" s="231">
        <v>684</v>
      </c>
      <c r="E78" s="231">
        <v>684</v>
      </c>
      <c r="F78" s="231"/>
      <c r="G78" s="210"/>
    </row>
    <row r="79" ht="20.1" hidden="1" customHeight="1" outlineLevel="2" spans="1:7">
      <c r="A79" s="235" t="s">
        <v>289</v>
      </c>
      <c r="B79" s="231">
        <v>32</v>
      </c>
      <c r="C79" s="231">
        <v>32</v>
      </c>
      <c r="D79" s="231">
        <v>32</v>
      </c>
      <c r="E79" s="231">
        <v>32</v>
      </c>
      <c r="F79" s="231"/>
      <c r="G79" s="210"/>
    </row>
    <row r="80" ht="20.1" hidden="1" customHeight="1" outlineLevel="2" spans="1:7">
      <c r="A80" s="235" t="s">
        <v>290</v>
      </c>
      <c r="B80" s="231"/>
      <c r="C80" s="231"/>
      <c r="D80" s="231">
        <v>5158</v>
      </c>
      <c r="E80" s="231">
        <v>5158</v>
      </c>
      <c r="F80" s="231"/>
      <c r="G80" s="210"/>
    </row>
    <row r="81" ht="20.1" customHeight="1" outlineLevel="1" collapsed="1" spans="1:7">
      <c r="A81" s="235" t="s">
        <v>291</v>
      </c>
      <c r="B81" s="231"/>
      <c r="C81" s="231"/>
      <c r="D81" s="231">
        <v>990</v>
      </c>
      <c r="E81" s="231">
        <v>990</v>
      </c>
      <c r="F81" s="231">
        <v>0</v>
      </c>
      <c r="G81" s="210"/>
    </row>
    <row r="82" ht="20.1" hidden="1" customHeight="1" outlineLevel="2" spans="1:7">
      <c r="A82" s="235" t="s">
        <v>292</v>
      </c>
      <c r="B82" s="231"/>
      <c r="C82" s="231"/>
      <c r="D82" s="231">
        <v>990</v>
      </c>
      <c r="E82" s="231">
        <v>990</v>
      </c>
      <c r="F82" s="231"/>
      <c r="G82" s="210"/>
    </row>
    <row r="83" ht="20.1" customHeight="1" outlineLevel="1" spans="1:7">
      <c r="A83" s="235" t="s">
        <v>293</v>
      </c>
      <c r="B83" s="231"/>
      <c r="C83" s="231"/>
      <c r="D83" s="231"/>
      <c r="E83" s="231"/>
      <c r="F83" s="231"/>
      <c r="G83" s="210"/>
    </row>
    <row r="84" ht="20.1" customHeight="1" outlineLevel="1" spans="1:7">
      <c r="A84" s="235" t="s">
        <v>294</v>
      </c>
      <c r="B84" s="231"/>
      <c r="C84" s="231"/>
      <c r="D84" s="231"/>
      <c r="E84" s="231"/>
      <c r="F84" s="231"/>
      <c r="G84" s="210"/>
    </row>
    <row r="85" ht="20.1" customHeight="1" outlineLevel="1" collapsed="1" spans="1:7">
      <c r="A85" s="235" t="s">
        <v>295</v>
      </c>
      <c r="B85" s="231"/>
      <c r="C85" s="231"/>
      <c r="D85" s="231">
        <v>13760</v>
      </c>
      <c r="E85" s="231">
        <v>0</v>
      </c>
      <c r="F85" s="231">
        <v>13760</v>
      </c>
      <c r="G85" s="210"/>
    </row>
    <row r="86" ht="20.1" hidden="1" customHeight="1" outlineLevel="2" spans="1:7">
      <c r="A86" s="235" t="s">
        <v>296</v>
      </c>
      <c r="B86" s="231"/>
      <c r="C86" s="231"/>
      <c r="D86" s="231">
        <v>1599</v>
      </c>
      <c r="E86" s="231"/>
      <c r="F86" s="231">
        <v>1599</v>
      </c>
      <c r="G86" s="210"/>
    </row>
    <row r="87" ht="20.1" hidden="1" customHeight="1" outlineLevel="2" spans="1:7">
      <c r="A87" s="235" t="s">
        <v>297</v>
      </c>
      <c r="B87" s="231"/>
      <c r="C87" s="231"/>
      <c r="D87" s="231">
        <v>12161</v>
      </c>
      <c r="E87" s="231"/>
      <c r="F87" s="231">
        <v>12161</v>
      </c>
      <c r="G87" s="210"/>
    </row>
    <row r="88" ht="20.1" customHeight="1" outlineLevel="1" spans="1:7">
      <c r="A88" s="235" t="s">
        <v>298</v>
      </c>
      <c r="B88" s="231"/>
      <c r="C88" s="231"/>
      <c r="D88" s="231"/>
      <c r="E88" s="231"/>
      <c r="F88" s="231"/>
      <c r="G88" s="210"/>
    </row>
    <row r="89" ht="20.1" customHeight="1" outlineLevel="1" spans="1:7">
      <c r="A89" s="235" t="s">
        <v>299</v>
      </c>
      <c r="B89" s="231"/>
      <c r="C89" s="231"/>
      <c r="D89" s="231"/>
      <c r="E89" s="231"/>
      <c r="F89" s="231"/>
      <c r="G89" s="210"/>
    </row>
    <row r="90" ht="20.1" customHeight="1" outlineLevel="1" collapsed="1" spans="1:7">
      <c r="A90" s="235" t="s">
        <v>300</v>
      </c>
      <c r="B90" s="231"/>
      <c r="C90" s="231"/>
      <c r="D90" s="231">
        <v>9673</v>
      </c>
      <c r="E90" s="231">
        <v>0</v>
      </c>
      <c r="F90" s="231">
        <v>9673</v>
      </c>
      <c r="G90" s="210"/>
    </row>
    <row r="91" ht="20.1" hidden="1" customHeight="1" outlineLevel="2" spans="1:7">
      <c r="A91" s="235" t="s">
        <v>301</v>
      </c>
      <c r="B91" s="231"/>
      <c r="C91" s="231"/>
      <c r="D91" s="231">
        <v>2436</v>
      </c>
      <c r="E91" s="231"/>
      <c r="F91" s="231">
        <v>2436</v>
      </c>
      <c r="G91" s="210"/>
    </row>
    <row r="92" ht="20.1" hidden="1" customHeight="1" outlineLevel="2" spans="1:7">
      <c r="A92" s="235" t="s">
        <v>302</v>
      </c>
      <c r="B92" s="231"/>
      <c r="C92" s="231"/>
      <c r="D92" s="231">
        <v>1065</v>
      </c>
      <c r="E92" s="231"/>
      <c r="F92" s="231">
        <v>1065</v>
      </c>
      <c r="G92" s="210"/>
    </row>
    <row r="93" ht="20.1" hidden="1" customHeight="1" outlineLevel="2" spans="1:7">
      <c r="A93" s="235" t="s">
        <v>303</v>
      </c>
      <c r="B93" s="231"/>
      <c r="C93" s="231"/>
      <c r="D93" s="231">
        <v>4269</v>
      </c>
      <c r="E93" s="231"/>
      <c r="F93" s="231">
        <v>4269</v>
      </c>
      <c r="G93" s="210"/>
    </row>
    <row r="94" ht="20.1" hidden="1" customHeight="1" outlineLevel="2" spans="1:7">
      <c r="A94" s="235" t="s">
        <v>304</v>
      </c>
      <c r="B94" s="231"/>
      <c r="C94" s="231"/>
      <c r="D94" s="231">
        <v>75</v>
      </c>
      <c r="E94" s="231"/>
      <c r="F94" s="231">
        <v>75</v>
      </c>
      <c r="G94" s="210"/>
    </row>
    <row r="95" ht="20.1" hidden="1" customHeight="1" outlineLevel="2" spans="1:7">
      <c r="A95" s="235" t="s">
        <v>305</v>
      </c>
      <c r="B95" s="231"/>
      <c r="C95" s="231"/>
      <c r="D95" s="231">
        <v>299</v>
      </c>
      <c r="E95" s="231"/>
      <c r="F95" s="231">
        <v>299</v>
      </c>
      <c r="G95" s="210"/>
    </row>
    <row r="96" ht="20.1" hidden="1" customHeight="1" outlineLevel="2" spans="1:7">
      <c r="A96" s="235" t="s">
        <v>306</v>
      </c>
      <c r="B96" s="231"/>
      <c r="C96" s="231"/>
      <c r="D96" s="231">
        <v>1529</v>
      </c>
      <c r="E96" s="231"/>
      <c r="F96" s="231">
        <v>1529</v>
      </c>
      <c r="G96" s="210"/>
    </row>
    <row r="97" ht="20.1" customHeight="1" outlineLevel="1" collapsed="1" spans="1:7">
      <c r="A97" s="235" t="s">
        <v>307</v>
      </c>
      <c r="B97" s="231"/>
      <c r="C97" s="231"/>
      <c r="D97" s="231">
        <v>3562</v>
      </c>
      <c r="E97" s="231">
        <v>0</v>
      </c>
      <c r="F97" s="231">
        <v>3562</v>
      </c>
      <c r="G97" s="210"/>
    </row>
    <row r="98" ht="20.1" hidden="1" customHeight="1" outlineLevel="2" spans="1:7">
      <c r="A98" s="235" t="s">
        <v>308</v>
      </c>
      <c r="B98" s="231"/>
      <c r="C98" s="231"/>
      <c r="D98" s="231">
        <v>2174</v>
      </c>
      <c r="E98" s="231"/>
      <c r="F98" s="231">
        <v>2174</v>
      </c>
      <c r="G98" s="210"/>
    </row>
    <row r="99" ht="20.1" hidden="1" customHeight="1" outlineLevel="2" spans="1:7">
      <c r="A99" s="235" t="s">
        <v>309</v>
      </c>
      <c r="B99" s="231"/>
      <c r="C99" s="231"/>
      <c r="D99" s="231">
        <v>137</v>
      </c>
      <c r="E99" s="231"/>
      <c r="F99" s="231">
        <v>137</v>
      </c>
      <c r="G99" s="210"/>
    </row>
    <row r="100" ht="20.1" hidden="1" customHeight="1" outlineLevel="2" spans="1:7">
      <c r="A100" s="235" t="s">
        <v>310</v>
      </c>
      <c r="B100" s="231"/>
      <c r="C100" s="231"/>
      <c r="D100" s="231">
        <v>481</v>
      </c>
      <c r="E100" s="231"/>
      <c r="F100" s="231">
        <v>481</v>
      </c>
      <c r="G100" s="210"/>
    </row>
    <row r="101" ht="20.1" hidden="1" customHeight="1" outlineLevel="2" spans="1:7">
      <c r="A101" s="235" t="s">
        <v>311</v>
      </c>
      <c r="B101" s="231"/>
      <c r="C101" s="231"/>
      <c r="D101" s="231">
        <v>690</v>
      </c>
      <c r="E101" s="231"/>
      <c r="F101" s="231">
        <v>690</v>
      </c>
      <c r="G101" s="210"/>
    </row>
    <row r="102" ht="20.1" hidden="1" customHeight="1" outlineLevel="2" spans="1:7">
      <c r="A102" s="235" t="s">
        <v>312</v>
      </c>
      <c r="B102" s="231"/>
      <c r="C102" s="231"/>
      <c r="D102" s="231">
        <v>80</v>
      </c>
      <c r="E102" s="231"/>
      <c r="F102" s="231">
        <v>80</v>
      </c>
      <c r="G102" s="210"/>
    </row>
    <row r="103" ht="20.1" customHeight="1" outlineLevel="1" spans="1:7">
      <c r="A103" s="235" t="s">
        <v>313</v>
      </c>
      <c r="B103" s="231"/>
      <c r="C103" s="231"/>
      <c r="D103" s="231"/>
      <c r="E103" s="231"/>
      <c r="F103" s="231"/>
      <c r="G103" s="210"/>
    </row>
    <row r="104" ht="20.1" customHeight="1" outlineLevel="1" collapsed="1" spans="1:7">
      <c r="A104" s="235" t="s">
        <v>314</v>
      </c>
      <c r="B104" s="231"/>
      <c r="C104" s="231"/>
      <c r="D104" s="231">
        <v>977</v>
      </c>
      <c r="E104" s="231">
        <v>0</v>
      </c>
      <c r="F104" s="231">
        <v>977</v>
      </c>
      <c r="G104" s="210"/>
    </row>
    <row r="105" ht="20.1" hidden="1" customHeight="1" outlineLevel="2" spans="1:7">
      <c r="A105" s="235" t="s">
        <v>315</v>
      </c>
      <c r="B105" s="231"/>
      <c r="C105" s="231"/>
      <c r="D105" s="231">
        <v>977</v>
      </c>
      <c r="E105" s="231"/>
      <c r="F105" s="231">
        <v>977</v>
      </c>
      <c r="G105" s="210"/>
    </row>
    <row r="106" ht="20.1" customHeight="1" outlineLevel="1" spans="1:7">
      <c r="A106" s="235" t="s">
        <v>316</v>
      </c>
      <c r="B106" s="231"/>
      <c r="C106" s="231"/>
      <c r="D106" s="231"/>
      <c r="E106" s="231"/>
      <c r="F106" s="231"/>
      <c r="G106" s="210"/>
    </row>
    <row r="107" ht="20.1" customHeight="1" outlineLevel="1" spans="1:7">
      <c r="A107" s="235" t="s">
        <v>317</v>
      </c>
      <c r="B107" s="231"/>
      <c r="C107" s="231"/>
      <c r="D107" s="231"/>
      <c r="E107" s="231"/>
      <c r="F107" s="231"/>
      <c r="G107" s="210"/>
    </row>
    <row r="108" ht="20.1" customHeight="1" outlineLevel="1" collapsed="1" spans="1:7">
      <c r="A108" s="235" t="s">
        <v>318</v>
      </c>
      <c r="B108" s="231"/>
      <c r="C108" s="231"/>
      <c r="D108" s="231">
        <v>17862</v>
      </c>
      <c r="E108" s="231">
        <v>17862</v>
      </c>
      <c r="F108" s="231">
        <v>0</v>
      </c>
      <c r="G108" s="210"/>
    </row>
    <row r="109" ht="20.1" hidden="1" customHeight="1" outlineLevel="2" spans="1:7">
      <c r="A109" s="235" t="s">
        <v>319</v>
      </c>
      <c r="B109" s="231"/>
      <c r="C109" s="231"/>
      <c r="D109" s="231">
        <v>17862</v>
      </c>
      <c r="E109" s="231">
        <v>17862</v>
      </c>
      <c r="F109" s="231"/>
      <c r="G109" s="210"/>
    </row>
    <row r="110" ht="20.1" customHeight="1" outlineLevel="1" collapsed="1" spans="1:7">
      <c r="A110" s="235" t="s">
        <v>320</v>
      </c>
      <c r="B110" s="231"/>
      <c r="C110" s="231"/>
      <c r="D110" s="231">
        <v>1791</v>
      </c>
      <c r="E110" s="231">
        <v>1791</v>
      </c>
      <c r="F110" s="231">
        <v>0</v>
      </c>
      <c r="G110" s="210"/>
    </row>
    <row r="111" ht="20.1" hidden="1" customHeight="1" outlineLevel="2" spans="1:7">
      <c r="A111" s="235" t="s">
        <v>319</v>
      </c>
      <c r="B111" s="231"/>
      <c r="C111" s="231"/>
      <c r="D111" s="231">
        <v>1019</v>
      </c>
      <c r="E111" s="231">
        <v>1019</v>
      </c>
      <c r="F111" s="231"/>
      <c r="G111" s="210"/>
    </row>
    <row r="112" ht="20.1" hidden="1" customHeight="1" outlineLevel="2" spans="1:7">
      <c r="A112" s="235" t="s">
        <v>321</v>
      </c>
      <c r="B112" s="231"/>
      <c r="C112" s="231"/>
      <c r="D112" s="231">
        <v>772</v>
      </c>
      <c r="E112" s="231">
        <v>772</v>
      </c>
      <c r="F112" s="231"/>
      <c r="G112" s="210"/>
    </row>
    <row r="113" ht="20.1" customHeight="1" outlineLevel="1" collapsed="1" spans="1:7">
      <c r="A113" s="235" t="s">
        <v>322</v>
      </c>
      <c r="B113" s="231"/>
      <c r="C113" s="231"/>
      <c r="D113" s="231">
        <v>7114</v>
      </c>
      <c r="E113" s="231">
        <v>3548</v>
      </c>
      <c r="F113" s="231">
        <v>3566</v>
      </c>
      <c r="G113" s="210"/>
    </row>
    <row r="114" ht="20.1" hidden="1" customHeight="1" outlineLevel="2" spans="1:7">
      <c r="A114" s="235" t="s">
        <v>323</v>
      </c>
      <c r="B114" s="231"/>
      <c r="C114" s="231"/>
      <c r="D114" s="231">
        <v>1513</v>
      </c>
      <c r="E114" s="231">
        <v>1513</v>
      </c>
      <c r="F114" s="231"/>
      <c r="G114" s="210"/>
    </row>
    <row r="115" ht="20.1" hidden="1" customHeight="1" outlineLevel="2" spans="1:7">
      <c r="A115" s="235" t="s">
        <v>324</v>
      </c>
      <c r="B115" s="231"/>
      <c r="C115" s="231"/>
      <c r="D115" s="231">
        <v>2035</v>
      </c>
      <c r="E115" s="231">
        <v>2035</v>
      </c>
      <c r="F115" s="231"/>
      <c r="G115" s="210"/>
    </row>
    <row r="116" ht="20.1" hidden="1" customHeight="1" outlineLevel="2" spans="1:7">
      <c r="A116" s="235" t="s">
        <v>323</v>
      </c>
      <c r="B116" s="231"/>
      <c r="C116" s="231"/>
      <c r="D116" s="231">
        <v>1531</v>
      </c>
      <c r="E116" s="231"/>
      <c r="F116" s="231">
        <v>1531</v>
      </c>
      <c r="G116" s="210"/>
    </row>
    <row r="117" ht="20.1" hidden="1" customHeight="1" outlineLevel="2" spans="1:7">
      <c r="A117" s="235" t="s">
        <v>324</v>
      </c>
      <c r="B117" s="231"/>
      <c r="C117" s="231"/>
      <c r="D117" s="231">
        <v>2035</v>
      </c>
      <c r="E117" s="231"/>
      <c r="F117" s="231">
        <v>2035</v>
      </c>
      <c r="G117" s="210"/>
    </row>
    <row r="118" ht="20.1" customHeight="1" outlineLevel="1" collapsed="1" spans="1:7">
      <c r="A118" s="235" t="s">
        <v>325</v>
      </c>
      <c r="B118" s="231"/>
      <c r="C118" s="231"/>
      <c r="D118" s="231">
        <v>8381</v>
      </c>
      <c r="E118" s="231">
        <v>8381</v>
      </c>
      <c r="F118" s="231">
        <v>0</v>
      </c>
      <c r="G118" s="210"/>
    </row>
    <row r="119" ht="20.1" hidden="1" customHeight="1" outlineLevel="2" spans="1:7">
      <c r="A119" s="235" t="s">
        <v>326</v>
      </c>
      <c r="B119" s="231"/>
      <c r="C119" s="231"/>
      <c r="D119" s="231">
        <v>8381</v>
      </c>
      <c r="E119" s="231">
        <v>8381</v>
      </c>
      <c r="F119" s="231"/>
      <c r="G119" s="210"/>
    </row>
    <row r="120" ht="20.1" customHeight="1" outlineLevel="1" collapsed="1" spans="1:7">
      <c r="A120" s="235" t="s">
        <v>327</v>
      </c>
      <c r="B120" s="231"/>
      <c r="C120" s="231"/>
      <c r="D120" s="231">
        <v>2083</v>
      </c>
      <c r="E120" s="231">
        <v>0</v>
      </c>
      <c r="F120" s="231">
        <v>2083</v>
      </c>
      <c r="G120" s="210"/>
    </row>
    <row r="121" ht="20.1" hidden="1" customHeight="1" outlineLevel="2" spans="1:7">
      <c r="A121" s="235" t="s">
        <v>328</v>
      </c>
      <c r="B121" s="231"/>
      <c r="C121" s="231"/>
      <c r="D121" s="231">
        <v>2083</v>
      </c>
      <c r="E121" s="231"/>
      <c r="F121" s="231">
        <v>2083</v>
      </c>
      <c r="G121" s="210"/>
    </row>
    <row r="122" ht="20.1" customHeight="1" outlineLevel="1" collapsed="1" spans="1:7">
      <c r="A122" s="235" t="s">
        <v>329</v>
      </c>
      <c r="B122" s="231"/>
      <c r="C122" s="231"/>
      <c r="D122" s="231">
        <v>73</v>
      </c>
      <c r="E122" s="231">
        <v>0</v>
      </c>
      <c r="F122" s="231">
        <v>73</v>
      </c>
      <c r="G122" s="210"/>
    </row>
    <row r="123" ht="20.1" hidden="1" customHeight="1" outlineLevel="2" spans="1:7">
      <c r="A123" s="235" t="s">
        <v>330</v>
      </c>
      <c r="B123" s="231"/>
      <c r="C123" s="231"/>
      <c r="D123" s="231">
        <v>73</v>
      </c>
      <c r="E123" s="231"/>
      <c r="F123" s="231">
        <v>73</v>
      </c>
      <c r="G123" s="210"/>
    </row>
    <row r="124" ht="20.1" customHeight="1" outlineLevel="1" spans="1:7">
      <c r="A124" s="235" t="s">
        <v>331</v>
      </c>
      <c r="B124" s="231"/>
      <c r="C124" s="231"/>
      <c r="D124" s="231"/>
      <c r="E124" s="231"/>
      <c r="F124" s="231"/>
      <c r="G124" s="210"/>
    </row>
    <row r="125" s="116" customFormat="1" ht="20.1" customHeight="1" spans="1:7">
      <c r="A125" s="232" t="s">
        <v>332</v>
      </c>
      <c r="B125" s="233">
        <f>SUM(B126:B147)</f>
        <v>0</v>
      </c>
      <c r="C125" s="233">
        <f>SUM(C126:C147)</f>
        <v>0</v>
      </c>
      <c r="D125" s="233">
        <v>819</v>
      </c>
      <c r="E125" s="233">
        <v>0</v>
      </c>
      <c r="F125" s="233">
        <v>819</v>
      </c>
      <c r="G125" s="234"/>
    </row>
    <row r="126" ht="20.1" customHeight="1" outlineLevel="1" spans="1:7">
      <c r="A126" s="235" t="s">
        <v>333</v>
      </c>
      <c r="B126" s="231"/>
      <c r="C126" s="231"/>
      <c r="D126" s="231"/>
      <c r="E126" s="231"/>
      <c r="F126" s="231"/>
      <c r="G126" s="210"/>
    </row>
    <row r="127" ht="20.1" customHeight="1" outlineLevel="1" spans="1:7">
      <c r="A127" s="235" t="s">
        <v>334</v>
      </c>
      <c r="B127" s="231"/>
      <c r="C127" s="231"/>
      <c r="D127" s="231"/>
      <c r="E127" s="231"/>
      <c r="F127" s="231"/>
      <c r="G127" s="210"/>
    </row>
    <row r="128" ht="20.1" customHeight="1" outlineLevel="1" spans="1:7">
      <c r="A128" s="235" t="s">
        <v>335</v>
      </c>
      <c r="B128" s="231"/>
      <c r="C128" s="231"/>
      <c r="D128" s="231"/>
      <c r="E128" s="231"/>
      <c r="F128" s="231"/>
      <c r="G128" s="210"/>
    </row>
    <row r="129" ht="20.1" customHeight="1" outlineLevel="1" spans="1:7">
      <c r="A129" s="235" t="s">
        <v>336</v>
      </c>
      <c r="B129" s="231"/>
      <c r="C129" s="231"/>
      <c r="D129" s="231"/>
      <c r="E129" s="231"/>
      <c r="F129" s="231"/>
      <c r="G129" s="210"/>
    </row>
    <row r="130" ht="20.1" customHeight="1" outlineLevel="1" spans="1:7">
      <c r="A130" s="235" t="s">
        <v>337</v>
      </c>
      <c r="B130" s="231"/>
      <c r="C130" s="231"/>
      <c r="D130" s="231"/>
      <c r="E130" s="231"/>
      <c r="F130" s="231"/>
      <c r="G130" s="210"/>
    </row>
    <row r="131" ht="20.1" customHeight="1" outlineLevel="1" spans="1:7">
      <c r="A131" s="235" t="s">
        <v>338</v>
      </c>
      <c r="B131" s="231"/>
      <c r="C131" s="231"/>
      <c r="D131" s="231"/>
      <c r="E131" s="231"/>
      <c r="F131" s="231"/>
      <c r="G131" s="210"/>
    </row>
    <row r="132" ht="20.1" customHeight="1" outlineLevel="1" spans="1:7">
      <c r="A132" s="235" t="s">
        <v>339</v>
      </c>
      <c r="B132" s="231"/>
      <c r="C132" s="231"/>
      <c r="D132" s="231"/>
      <c r="E132" s="231"/>
      <c r="F132" s="231"/>
      <c r="G132" s="210"/>
    </row>
    <row r="133" ht="20.1" customHeight="1" outlineLevel="1" spans="1:7">
      <c r="A133" s="235" t="s">
        <v>340</v>
      </c>
      <c r="B133" s="231"/>
      <c r="C133" s="231"/>
      <c r="D133" s="231"/>
      <c r="E133" s="231"/>
      <c r="F133" s="231"/>
      <c r="G133" s="210"/>
    </row>
    <row r="134" ht="20.1" customHeight="1" outlineLevel="1" spans="1:7">
      <c r="A134" s="235" t="s">
        <v>341</v>
      </c>
      <c r="B134" s="231"/>
      <c r="C134" s="231"/>
      <c r="D134" s="231"/>
      <c r="E134" s="231"/>
      <c r="F134" s="231"/>
      <c r="G134" s="210"/>
    </row>
    <row r="135" ht="20.1" customHeight="1" outlineLevel="1" collapsed="1" spans="1:7">
      <c r="A135" s="235" t="s">
        <v>342</v>
      </c>
      <c r="B135" s="231"/>
      <c r="C135" s="231"/>
      <c r="D135" s="231">
        <v>722</v>
      </c>
      <c r="E135" s="231">
        <v>0</v>
      </c>
      <c r="F135" s="231">
        <v>722</v>
      </c>
      <c r="G135" s="210"/>
    </row>
    <row r="136" ht="20.1" hidden="1" customHeight="1" outlineLevel="2" spans="1:7">
      <c r="A136" s="235" t="s">
        <v>343</v>
      </c>
      <c r="B136" s="231"/>
      <c r="C136" s="231"/>
      <c r="D136" s="231">
        <v>229</v>
      </c>
      <c r="E136" s="231"/>
      <c r="F136" s="231">
        <v>229</v>
      </c>
      <c r="G136" s="210"/>
    </row>
    <row r="137" ht="20.1" hidden="1" customHeight="1" outlineLevel="2" spans="1:7">
      <c r="A137" s="235" t="s">
        <v>344</v>
      </c>
      <c r="B137" s="231"/>
      <c r="C137" s="231"/>
      <c r="D137" s="231">
        <v>493</v>
      </c>
      <c r="E137" s="231"/>
      <c r="F137" s="231">
        <v>493</v>
      </c>
      <c r="G137" s="210"/>
    </row>
    <row r="138" ht="20.1" customHeight="1" outlineLevel="1" spans="1:7">
      <c r="A138" s="235" t="s">
        <v>345</v>
      </c>
      <c r="B138" s="231"/>
      <c r="C138" s="231"/>
      <c r="D138" s="231"/>
      <c r="E138" s="231"/>
      <c r="F138" s="231"/>
      <c r="G138" s="210"/>
    </row>
    <row r="139" ht="20.1" customHeight="1" outlineLevel="1" spans="1:7">
      <c r="A139" s="235" t="s">
        <v>346</v>
      </c>
      <c r="B139" s="231"/>
      <c r="C139" s="231"/>
      <c r="D139" s="231"/>
      <c r="E139" s="231"/>
      <c r="F139" s="231"/>
      <c r="G139" s="210"/>
    </row>
    <row r="140" ht="20.1" customHeight="1" outlineLevel="1" spans="1:7">
      <c r="A140" s="235" t="s">
        <v>347</v>
      </c>
      <c r="B140" s="231"/>
      <c r="C140" s="231"/>
      <c r="D140" s="231"/>
      <c r="E140" s="231"/>
      <c r="F140" s="231"/>
      <c r="G140" s="210"/>
    </row>
    <row r="141" ht="20.1" customHeight="1" outlineLevel="1" collapsed="1" spans="1:7">
      <c r="A141" s="235" t="s">
        <v>348</v>
      </c>
      <c r="B141" s="231"/>
      <c r="C141" s="231"/>
      <c r="D141" s="231">
        <v>94</v>
      </c>
      <c r="E141" s="231">
        <v>0</v>
      </c>
      <c r="F141" s="231">
        <v>94</v>
      </c>
      <c r="G141" s="210"/>
    </row>
    <row r="142" ht="20.1" hidden="1" customHeight="1" outlineLevel="2" spans="1:7">
      <c r="A142" s="235" t="s">
        <v>349</v>
      </c>
      <c r="B142" s="231"/>
      <c r="C142" s="231"/>
      <c r="D142" s="231">
        <v>94</v>
      </c>
      <c r="E142" s="231"/>
      <c r="F142" s="231">
        <v>94</v>
      </c>
      <c r="G142" s="210"/>
    </row>
    <row r="143" ht="20.1" customHeight="1" outlineLevel="1" spans="1:7">
      <c r="A143" s="235" t="s">
        <v>350</v>
      </c>
      <c r="B143" s="231"/>
      <c r="C143" s="231"/>
      <c r="D143" s="231"/>
      <c r="E143" s="231"/>
      <c r="F143" s="231"/>
      <c r="G143" s="210"/>
    </row>
    <row r="144" ht="20.1" customHeight="1" outlineLevel="1" spans="1:7">
      <c r="A144" s="235" t="s">
        <v>351</v>
      </c>
      <c r="B144" s="231"/>
      <c r="C144" s="231"/>
      <c r="D144" s="231"/>
      <c r="E144" s="231"/>
      <c r="F144" s="231"/>
      <c r="G144" s="210"/>
    </row>
    <row r="145" ht="20.1" customHeight="1" outlineLevel="1" collapsed="1" spans="1:7">
      <c r="A145" s="235" t="s">
        <v>352</v>
      </c>
      <c r="B145" s="231"/>
      <c r="C145" s="231"/>
      <c r="D145" s="231">
        <v>3</v>
      </c>
      <c r="E145" s="231">
        <v>0</v>
      </c>
      <c r="F145" s="231">
        <v>3</v>
      </c>
      <c r="G145" s="210"/>
    </row>
    <row r="146" ht="20.1" hidden="1" customHeight="1" outlineLevel="2" spans="1:7">
      <c r="A146" s="235" t="s">
        <v>353</v>
      </c>
      <c r="B146" s="231"/>
      <c r="C146" s="231"/>
      <c r="D146" s="231">
        <v>3</v>
      </c>
      <c r="E146" s="231"/>
      <c r="F146" s="231">
        <v>3</v>
      </c>
      <c r="G146" s="210"/>
    </row>
    <row r="147" ht="20.1" customHeight="1" outlineLevel="1" spans="1:7">
      <c r="A147" s="235" t="s">
        <v>354</v>
      </c>
      <c r="B147" s="231"/>
      <c r="C147" s="231"/>
      <c r="D147" s="231"/>
      <c r="E147" s="231"/>
      <c r="F147" s="231"/>
      <c r="G147" s="210"/>
    </row>
    <row r="148" spans="2:6">
      <c r="B148" s="238"/>
      <c r="C148" s="238"/>
      <c r="D148" s="238"/>
      <c r="E148" s="238"/>
      <c r="F148" s="238"/>
    </row>
  </sheetData>
  <sheetProtection password="C70D" sheet="1" objects="1"/>
  <autoFilter ref="A4:G147">
    <extLst/>
  </autoFilter>
  <mergeCells count="1">
    <mergeCell ref="A2:G2"/>
  </mergeCells>
  <printOptions horizontalCentered="1"/>
  <pageMargins left="0.786805555555556" right="0.590277777777778" top="0.984027777777778" bottom="0.984027777777778" header="0.313888888888889" footer="0.313888888888889"/>
  <pageSetup paperSize="9" orientation="portrait"/>
  <headerFooter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Zeros="0" view="pageBreakPreview" zoomScale="110" zoomScaleNormal="100" workbookViewId="0">
      <pane xSplit="1" ySplit="4" topLeftCell="B5" activePane="bottomRight" state="frozen"/>
      <selection/>
      <selection pane="topRight"/>
      <selection pane="bottomLeft"/>
      <selection pane="bottomRight" activeCell="J27" sqref="J27"/>
    </sheetView>
  </sheetViews>
  <sheetFormatPr defaultColWidth="9" defaultRowHeight="14.25"/>
  <cols>
    <col min="1" max="1" width="45.5416666666667" style="216" customWidth="1"/>
    <col min="2" max="210" width="9.09166666666667" style="216" customWidth="1"/>
    <col min="211" max="214" width="9.09166666666667" style="216"/>
    <col min="215" max="215" width="10.6333333333333" style="216" hidden="1" customWidth="1"/>
    <col min="216" max="216" width="40.9083333333333" style="216" customWidth="1"/>
    <col min="217" max="217" width="16.0916666666667" style="216" customWidth="1"/>
    <col min="218" max="218" width="15.725" style="216" customWidth="1"/>
    <col min="219" max="219" width="13.3666666666667" style="216" customWidth="1"/>
    <col min="220" max="220" width="22.725" style="216" customWidth="1"/>
    <col min="221" max="466" width="9.09166666666667" style="216" customWidth="1"/>
    <col min="467" max="470" width="9.09166666666667" style="216"/>
    <col min="471" max="471" width="10.6333333333333" style="216" hidden="1" customWidth="1"/>
    <col min="472" max="472" width="40.9083333333333" style="216" customWidth="1"/>
    <col min="473" max="473" width="16.0916666666667" style="216" customWidth="1"/>
    <col min="474" max="474" width="15.725" style="216" customWidth="1"/>
    <col min="475" max="475" width="13.3666666666667" style="216" customWidth="1"/>
    <col min="476" max="476" width="22.725" style="216" customWidth="1"/>
    <col min="477" max="722" width="9.09166666666667" style="216" customWidth="1"/>
    <col min="723" max="726" width="9.09166666666667" style="216"/>
    <col min="727" max="727" width="10.6333333333333" style="216" hidden="1" customWidth="1"/>
    <col min="728" max="728" width="40.9083333333333" style="216" customWidth="1"/>
    <col min="729" max="729" width="16.0916666666667" style="216" customWidth="1"/>
    <col min="730" max="730" width="15.725" style="216" customWidth="1"/>
    <col min="731" max="731" width="13.3666666666667" style="216" customWidth="1"/>
    <col min="732" max="732" width="22.725" style="216" customWidth="1"/>
    <col min="733" max="978" width="9.09166666666667" style="216" customWidth="1"/>
    <col min="979" max="982" width="9.09166666666667" style="216"/>
    <col min="983" max="983" width="10.6333333333333" style="216" hidden="1" customWidth="1"/>
    <col min="984" max="984" width="40.9083333333333" style="216" customWidth="1"/>
    <col min="985" max="985" width="16.0916666666667" style="216" customWidth="1"/>
    <col min="986" max="986" width="15.725" style="216" customWidth="1"/>
    <col min="987" max="987" width="13.3666666666667" style="216" customWidth="1"/>
    <col min="988" max="988" width="22.725" style="216" customWidth="1"/>
    <col min="989" max="1234" width="9.09166666666667" style="216" customWidth="1"/>
    <col min="1235" max="1238" width="9.09166666666667" style="216"/>
    <col min="1239" max="1239" width="10.6333333333333" style="216" hidden="1" customWidth="1"/>
    <col min="1240" max="1240" width="40.9083333333333" style="216" customWidth="1"/>
    <col min="1241" max="1241" width="16.0916666666667" style="216" customWidth="1"/>
    <col min="1242" max="1242" width="15.725" style="216" customWidth="1"/>
    <col min="1243" max="1243" width="13.3666666666667" style="216" customWidth="1"/>
    <col min="1244" max="1244" width="22.725" style="216" customWidth="1"/>
    <col min="1245" max="1490" width="9.09166666666667" style="216" customWidth="1"/>
    <col min="1491" max="1494" width="9.09166666666667" style="216"/>
    <col min="1495" max="1495" width="10.6333333333333" style="216" hidden="1" customWidth="1"/>
    <col min="1496" max="1496" width="40.9083333333333" style="216" customWidth="1"/>
    <col min="1497" max="1497" width="16.0916666666667" style="216" customWidth="1"/>
    <col min="1498" max="1498" width="15.725" style="216" customWidth="1"/>
    <col min="1499" max="1499" width="13.3666666666667" style="216" customWidth="1"/>
    <col min="1500" max="1500" width="22.725" style="216" customWidth="1"/>
    <col min="1501" max="1746" width="9.09166666666667" style="216" customWidth="1"/>
    <col min="1747" max="1750" width="9.09166666666667" style="216"/>
    <col min="1751" max="1751" width="10.6333333333333" style="216" hidden="1" customWidth="1"/>
    <col min="1752" max="1752" width="40.9083333333333" style="216" customWidth="1"/>
    <col min="1753" max="1753" width="16.0916666666667" style="216" customWidth="1"/>
    <col min="1754" max="1754" width="15.725" style="216" customWidth="1"/>
    <col min="1755" max="1755" width="13.3666666666667" style="216" customWidth="1"/>
    <col min="1756" max="1756" width="22.725" style="216" customWidth="1"/>
    <col min="1757" max="2002" width="9.09166666666667" style="216" customWidth="1"/>
    <col min="2003" max="2006" width="9.09166666666667" style="216"/>
    <col min="2007" max="2007" width="10.6333333333333" style="216" hidden="1" customWidth="1"/>
    <col min="2008" max="2008" width="40.9083333333333" style="216" customWidth="1"/>
    <col min="2009" max="2009" width="16.0916666666667" style="216" customWidth="1"/>
    <col min="2010" max="2010" width="15.725" style="216" customWidth="1"/>
    <col min="2011" max="2011" width="13.3666666666667" style="216" customWidth="1"/>
    <col min="2012" max="2012" width="22.725" style="216" customWidth="1"/>
    <col min="2013" max="2258" width="9.09166666666667" style="216" customWidth="1"/>
    <col min="2259" max="2262" width="9.09166666666667" style="216"/>
    <col min="2263" max="2263" width="10.6333333333333" style="216" hidden="1" customWidth="1"/>
    <col min="2264" max="2264" width="40.9083333333333" style="216" customWidth="1"/>
    <col min="2265" max="2265" width="16.0916666666667" style="216" customWidth="1"/>
    <col min="2266" max="2266" width="15.725" style="216" customWidth="1"/>
    <col min="2267" max="2267" width="13.3666666666667" style="216" customWidth="1"/>
    <col min="2268" max="2268" width="22.725" style="216" customWidth="1"/>
    <col min="2269" max="2514" width="9.09166666666667" style="216" customWidth="1"/>
    <col min="2515" max="2518" width="9.09166666666667" style="216"/>
    <col min="2519" max="2519" width="10.6333333333333" style="216" hidden="1" customWidth="1"/>
    <col min="2520" max="2520" width="40.9083333333333" style="216" customWidth="1"/>
    <col min="2521" max="2521" width="16.0916666666667" style="216" customWidth="1"/>
    <col min="2522" max="2522" width="15.725" style="216" customWidth="1"/>
    <col min="2523" max="2523" width="13.3666666666667" style="216" customWidth="1"/>
    <col min="2524" max="2524" width="22.725" style="216" customWidth="1"/>
    <col min="2525" max="2770" width="9.09166666666667" style="216" customWidth="1"/>
    <col min="2771" max="2774" width="9.09166666666667" style="216"/>
    <col min="2775" max="2775" width="10.6333333333333" style="216" hidden="1" customWidth="1"/>
    <col min="2776" max="2776" width="40.9083333333333" style="216" customWidth="1"/>
    <col min="2777" max="2777" width="16.0916666666667" style="216" customWidth="1"/>
    <col min="2778" max="2778" width="15.725" style="216" customWidth="1"/>
    <col min="2779" max="2779" width="13.3666666666667" style="216" customWidth="1"/>
    <col min="2780" max="2780" width="22.725" style="216" customWidth="1"/>
    <col min="2781" max="3026" width="9.09166666666667" style="216" customWidth="1"/>
    <col min="3027" max="3030" width="9.09166666666667" style="216"/>
    <col min="3031" max="3031" width="10.6333333333333" style="216" hidden="1" customWidth="1"/>
    <col min="3032" max="3032" width="40.9083333333333" style="216" customWidth="1"/>
    <col min="3033" max="3033" width="16.0916666666667" style="216" customWidth="1"/>
    <col min="3034" max="3034" width="15.725" style="216" customWidth="1"/>
    <col min="3035" max="3035" width="13.3666666666667" style="216" customWidth="1"/>
    <col min="3036" max="3036" width="22.725" style="216" customWidth="1"/>
    <col min="3037" max="3282" width="9.09166666666667" style="216" customWidth="1"/>
    <col min="3283" max="3286" width="9.09166666666667" style="216"/>
    <col min="3287" max="3287" width="10.6333333333333" style="216" hidden="1" customWidth="1"/>
    <col min="3288" max="3288" width="40.9083333333333" style="216" customWidth="1"/>
    <col min="3289" max="3289" width="16.0916666666667" style="216" customWidth="1"/>
    <col min="3290" max="3290" width="15.725" style="216" customWidth="1"/>
    <col min="3291" max="3291" width="13.3666666666667" style="216" customWidth="1"/>
    <col min="3292" max="3292" width="22.725" style="216" customWidth="1"/>
    <col min="3293" max="3538" width="9.09166666666667" style="216" customWidth="1"/>
    <col min="3539" max="3542" width="9.09166666666667" style="216"/>
    <col min="3543" max="3543" width="10.6333333333333" style="216" hidden="1" customWidth="1"/>
    <col min="3544" max="3544" width="40.9083333333333" style="216" customWidth="1"/>
    <col min="3545" max="3545" width="16.0916666666667" style="216" customWidth="1"/>
    <col min="3546" max="3546" width="15.725" style="216" customWidth="1"/>
    <col min="3547" max="3547" width="13.3666666666667" style="216" customWidth="1"/>
    <col min="3548" max="3548" width="22.725" style="216" customWidth="1"/>
    <col min="3549" max="3794" width="9.09166666666667" style="216" customWidth="1"/>
    <col min="3795" max="3798" width="9.09166666666667" style="216"/>
    <col min="3799" max="3799" width="10.6333333333333" style="216" hidden="1" customWidth="1"/>
    <col min="3800" max="3800" width="40.9083333333333" style="216" customWidth="1"/>
    <col min="3801" max="3801" width="16.0916666666667" style="216" customWidth="1"/>
    <col min="3802" max="3802" width="15.725" style="216" customWidth="1"/>
    <col min="3803" max="3803" width="13.3666666666667" style="216" customWidth="1"/>
    <col min="3804" max="3804" width="22.725" style="216" customWidth="1"/>
    <col min="3805" max="4050" width="9.09166666666667" style="216" customWidth="1"/>
    <col min="4051" max="4054" width="9.09166666666667" style="216"/>
    <col min="4055" max="4055" width="10.6333333333333" style="216" hidden="1" customWidth="1"/>
    <col min="4056" max="4056" width="40.9083333333333" style="216" customWidth="1"/>
    <col min="4057" max="4057" width="16.0916666666667" style="216" customWidth="1"/>
    <col min="4058" max="4058" width="15.725" style="216" customWidth="1"/>
    <col min="4059" max="4059" width="13.3666666666667" style="216" customWidth="1"/>
    <col min="4060" max="4060" width="22.725" style="216" customWidth="1"/>
    <col min="4061" max="4306" width="9.09166666666667" style="216" customWidth="1"/>
    <col min="4307" max="4310" width="9.09166666666667" style="216"/>
    <col min="4311" max="4311" width="10.6333333333333" style="216" hidden="1" customWidth="1"/>
    <col min="4312" max="4312" width="40.9083333333333" style="216" customWidth="1"/>
    <col min="4313" max="4313" width="16.0916666666667" style="216" customWidth="1"/>
    <col min="4314" max="4314" width="15.725" style="216" customWidth="1"/>
    <col min="4315" max="4315" width="13.3666666666667" style="216" customWidth="1"/>
    <col min="4316" max="4316" width="22.725" style="216" customWidth="1"/>
    <col min="4317" max="4562" width="9.09166666666667" style="216" customWidth="1"/>
    <col min="4563" max="4566" width="9.09166666666667" style="216"/>
    <col min="4567" max="4567" width="10.6333333333333" style="216" hidden="1" customWidth="1"/>
    <col min="4568" max="4568" width="40.9083333333333" style="216" customWidth="1"/>
    <col min="4569" max="4569" width="16.0916666666667" style="216" customWidth="1"/>
    <col min="4570" max="4570" width="15.725" style="216" customWidth="1"/>
    <col min="4571" max="4571" width="13.3666666666667" style="216" customWidth="1"/>
    <col min="4572" max="4572" width="22.725" style="216" customWidth="1"/>
    <col min="4573" max="4818" width="9.09166666666667" style="216" customWidth="1"/>
    <col min="4819" max="4822" width="9.09166666666667" style="216"/>
    <col min="4823" max="4823" width="10.6333333333333" style="216" hidden="1" customWidth="1"/>
    <col min="4824" max="4824" width="40.9083333333333" style="216" customWidth="1"/>
    <col min="4825" max="4825" width="16.0916666666667" style="216" customWidth="1"/>
    <col min="4826" max="4826" width="15.725" style="216" customWidth="1"/>
    <col min="4827" max="4827" width="13.3666666666667" style="216" customWidth="1"/>
    <col min="4828" max="4828" width="22.725" style="216" customWidth="1"/>
    <col min="4829" max="5074" width="9.09166666666667" style="216" customWidth="1"/>
    <col min="5075" max="5078" width="9.09166666666667" style="216"/>
    <col min="5079" max="5079" width="10.6333333333333" style="216" hidden="1" customWidth="1"/>
    <col min="5080" max="5080" width="40.9083333333333" style="216" customWidth="1"/>
    <col min="5081" max="5081" width="16.0916666666667" style="216" customWidth="1"/>
    <col min="5082" max="5082" width="15.725" style="216" customWidth="1"/>
    <col min="5083" max="5083" width="13.3666666666667" style="216" customWidth="1"/>
    <col min="5084" max="5084" width="22.725" style="216" customWidth="1"/>
    <col min="5085" max="5330" width="9.09166666666667" style="216" customWidth="1"/>
    <col min="5331" max="5334" width="9.09166666666667" style="216"/>
    <col min="5335" max="5335" width="10.6333333333333" style="216" hidden="1" customWidth="1"/>
    <col min="5336" max="5336" width="40.9083333333333" style="216" customWidth="1"/>
    <col min="5337" max="5337" width="16.0916666666667" style="216" customWidth="1"/>
    <col min="5338" max="5338" width="15.725" style="216" customWidth="1"/>
    <col min="5339" max="5339" width="13.3666666666667" style="216" customWidth="1"/>
    <col min="5340" max="5340" width="22.725" style="216" customWidth="1"/>
    <col min="5341" max="5586" width="9.09166666666667" style="216" customWidth="1"/>
    <col min="5587" max="5590" width="9.09166666666667" style="216"/>
    <col min="5591" max="5591" width="10.6333333333333" style="216" hidden="1" customWidth="1"/>
    <col min="5592" max="5592" width="40.9083333333333" style="216" customWidth="1"/>
    <col min="5593" max="5593" width="16.0916666666667" style="216" customWidth="1"/>
    <col min="5594" max="5594" width="15.725" style="216" customWidth="1"/>
    <col min="5595" max="5595" width="13.3666666666667" style="216" customWidth="1"/>
    <col min="5596" max="5596" width="22.725" style="216" customWidth="1"/>
    <col min="5597" max="5842" width="9.09166666666667" style="216" customWidth="1"/>
    <col min="5843" max="5846" width="9.09166666666667" style="216"/>
    <col min="5847" max="5847" width="10.6333333333333" style="216" hidden="1" customWidth="1"/>
    <col min="5848" max="5848" width="40.9083333333333" style="216" customWidth="1"/>
    <col min="5849" max="5849" width="16.0916666666667" style="216" customWidth="1"/>
    <col min="5850" max="5850" width="15.725" style="216" customWidth="1"/>
    <col min="5851" max="5851" width="13.3666666666667" style="216" customWidth="1"/>
    <col min="5852" max="5852" width="22.725" style="216" customWidth="1"/>
    <col min="5853" max="6098" width="9.09166666666667" style="216" customWidth="1"/>
    <col min="6099" max="6102" width="9.09166666666667" style="216"/>
    <col min="6103" max="6103" width="10.6333333333333" style="216" hidden="1" customWidth="1"/>
    <col min="6104" max="6104" width="40.9083333333333" style="216" customWidth="1"/>
    <col min="6105" max="6105" width="16.0916666666667" style="216" customWidth="1"/>
    <col min="6106" max="6106" width="15.725" style="216" customWidth="1"/>
    <col min="6107" max="6107" width="13.3666666666667" style="216" customWidth="1"/>
    <col min="6108" max="6108" width="22.725" style="216" customWidth="1"/>
    <col min="6109" max="6354" width="9.09166666666667" style="216" customWidth="1"/>
    <col min="6355" max="6358" width="9.09166666666667" style="216"/>
    <col min="6359" max="6359" width="10.6333333333333" style="216" hidden="1" customWidth="1"/>
    <col min="6360" max="6360" width="40.9083333333333" style="216" customWidth="1"/>
    <col min="6361" max="6361" width="16.0916666666667" style="216" customWidth="1"/>
    <col min="6362" max="6362" width="15.725" style="216" customWidth="1"/>
    <col min="6363" max="6363" width="13.3666666666667" style="216" customWidth="1"/>
    <col min="6364" max="6364" width="22.725" style="216" customWidth="1"/>
    <col min="6365" max="6610" width="9.09166666666667" style="216" customWidth="1"/>
    <col min="6611" max="6614" width="9.09166666666667" style="216"/>
    <col min="6615" max="6615" width="10.6333333333333" style="216" hidden="1" customWidth="1"/>
    <col min="6616" max="6616" width="40.9083333333333" style="216" customWidth="1"/>
    <col min="6617" max="6617" width="16.0916666666667" style="216" customWidth="1"/>
    <col min="6618" max="6618" width="15.725" style="216" customWidth="1"/>
    <col min="6619" max="6619" width="13.3666666666667" style="216" customWidth="1"/>
    <col min="6620" max="6620" width="22.725" style="216" customWidth="1"/>
    <col min="6621" max="6866" width="9.09166666666667" style="216" customWidth="1"/>
    <col min="6867" max="6870" width="9.09166666666667" style="216"/>
    <col min="6871" max="6871" width="10.6333333333333" style="216" hidden="1" customWidth="1"/>
    <col min="6872" max="6872" width="40.9083333333333" style="216" customWidth="1"/>
    <col min="6873" max="6873" width="16.0916666666667" style="216" customWidth="1"/>
    <col min="6874" max="6874" width="15.725" style="216" customWidth="1"/>
    <col min="6875" max="6875" width="13.3666666666667" style="216" customWidth="1"/>
    <col min="6876" max="6876" width="22.725" style="216" customWidth="1"/>
    <col min="6877" max="7122" width="9.09166666666667" style="216" customWidth="1"/>
    <col min="7123" max="7126" width="9.09166666666667" style="216"/>
    <col min="7127" max="7127" width="10.6333333333333" style="216" hidden="1" customWidth="1"/>
    <col min="7128" max="7128" width="40.9083333333333" style="216" customWidth="1"/>
    <col min="7129" max="7129" width="16.0916666666667" style="216" customWidth="1"/>
    <col min="7130" max="7130" width="15.725" style="216" customWidth="1"/>
    <col min="7131" max="7131" width="13.3666666666667" style="216" customWidth="1"/>
    <col min="7132" max="7132" width="22.725" style="216" customWidth="1"/>
    <col min="7133" max="7378" width="9.09166666666667" style="216" customWidth="1"/>
    <col min="7379" max="7382" width="9.09166666666667" style="216"/>
    <col min="7383" max="7383" width="10.6333333333333" style="216" hidden="1" customWidth="1"/>
    <col min="7384" max="7384" width="40.9083333333333" style="216" customWidth="1"/>
    <col min="7385" max="7385" width="16.0916666666667" style="216" customWidth="1"/>
    <col min="7386" max="7386" width="15.725" style="216" customWidth="1"/>
    <col min="7387" max="7387" width="13.3666666666667" style="216" customWidth="1"/>
    <col min="7388" max="7388" width="22.725" style="216" customWidth="1"/>
    <col min="7389" max="7634" width="9.09166666666667" style="216" customWidth="1"/>
    <col min="7635" max="7638" width="9.09166666666667" style="216"/>
    <col min="7639" max="7639" width="10.6333333333333" style="216" hidden="1" customWidth="1"/>
    <col min="7640" max="7640" width="40.9083333333333" style="216" customWidth="1"/>
    <col min="7641" max="7641" width="16.0916666666667" style="216" customWidth="1"/>
    <col min="7642" max="7642" width="15.725" style="216" customWidth="1"/>
    <col min="7643" max="7643" width="13.3666666666667" style="216" customWidth="1"/>
    <col min="7644" max="7644" width="22.725" style="216" customWidth="1"/>
    <col min="7645" max="7890" width="9.09166666666667" style="216" customWidth="1"/>
    <col min="7891" max="7894" width="9.09166666666667" style="216"/>
    <col min="7895" max="7895" width="10.6333333333333" style="216" hidden="1" customWidth="1"/>
    <col min="7896" max="7896" width="40.9083333333333" style="216" customWidth="1"/>
    <col min="7897" max="7897" width="16.0916666666667" style="216" customWidth="1"/>
    <col min="7898" max="7898" width="15.725" style="216" customWidth="1"/>
    <col min="7899" max="7899" width="13.3666666666667" style="216" customWidth="1"/>
    <col min="7900" max="7900" width="22.725" style="216" customWidth="1"/>
    <col min="7901" max="8146" width="9.09166666666667" style="216" customWidth="1"/>
    <col min="8147" max="8150" width="9.09166666666667" style="216"/>
    <col min="8151" max="8151" width="10.6333333333333" style="216" hidden="1" customWidth="1"/>
    <col min="8152" max="8152" width="40.9083333333333" style="216" customWidth="1"/>
    <col min="8153" max="8153" width="16.0916666666667" style="216" customWidth="1"/>
    <col min="8154" max="8154" width="15.725" style="216" customWidth="1"/>
    <col min="8155" max="8155" width="13.3666666666667" style="216" customWidth="1"/>
    <col min="8156" max="8156" width="22.725" style="216" customWidth="1"/>
    <col min="8157" max="8402" width="9.09166666666667" style="216" customWidth="1"/>
    <col min="8403" max="8406" width="9.09166666666667" style="216"/>
    <col min="8407" max="8407" width="10.6333333333333" style="216" hidden="1" customWidth="1"/>
    <col min="8408" max="8408" width="40.9083333333333" style="216" customWidth="1"/>
    <col min="8409" max="8409" width="16.0916666666667" style="216" customWidth="1"/>
    <col min="8410" max="8410" width="15.725" style="216" customWidth="1"/>
    <col min="8411" max="8411" width="13.3666666666667" style="216" customWidth="1"/>
    <col min="8412" max="8412" width="22.725" style="216" customWidth="1"/>
    <col min="8413" max="8658" width="9.09166666666667" style="216" customWidth="1"/>
    <col min="8659" max="8662" width="9.09166666666667" style="216"/>
    <col min="8663" max="8663" width="10.6333333333333" style="216" hidden="1" customWidth="1"/>
    <col min="8664" max="8664" width="40.9083333333333" style="216" customWidth="1"/>
    <col min="8665" max="8665" width="16.0916666666667" style="216" customWidth="1"/>
    <col min="8666" max="8666" width="15.725" style="216" customWidth="1"/>
    <col min="8667" max="8667" width="13.3666666666667" style="216" customWidth="1"/>
    <col min="8668" max="8668" width="22.725" style="216" customWidth="1"/>
    <col min="8669" max="8914" width="9.09166666666667" style="216" customWidth="1"/>
    <col min="8915" max="8918" width="9.09166666666667" style="216"/>
    <col min="8919" max="8919" width="10.6333333333333" style="216" hidden="1" customWidth="1"/>
    <col min="8920" max="8920" width="40.9083333333333" style="216" customWidth="1"/>
    <col min="8921" max="8921" width="16.0916666666667" style="216" customWidth="1"/>
    <col min="8922" max="8922" width="15.725" style="216" customWidth="1"/>
    <col min="8923" max="8923" width="13.3666666666667" style="216" customWidth="1"/>
    <col min="8924" max="8924" width="22.725" style="216" customWidth="1"/>
    <col min="8925" max="9170" width="9.09166666666667" style="216" customWidth="1"/>
    <col min="9171" max="9174" width="9.09166666666667" style="216"/>
    <col min="9175" max="9175" width="10.6333333333333" style="216" hidden="1" customWidth="1"/>
    <col min="9176" max="9176" width="40.9083333333333" style="216" customWidth="1"/>
    <col min="9177" max="9177" width="16.0916666666667" style="216" customWidth="1"/>
    <col min="9178" max="9178" width="15.725" style="216" customWidth="1"/>
    <col min="9179" max="9179" width="13.3666666666667" style="216" customWidth="1"/>
    <col min="9180" max="9180" width="22.725" style="216" customWidth="1"/>
    <col min="9181" max="9426" width="9.09166666666667" style="216" customWidth="1"/>
    <col min="9427" max="9430" width="9.09166666666667" style="216"/>
    <col min="9431" max="9431" width="10.6333333333333" style="216" hidden="1" customWidth="1"/>
    <col min="9432" max="9432" width="40.9083333333333" style="216" customWidth="1"/>
    <col min="9433" max="9433" width="16.0916666666667" style="216" customWidth="1"/>
    <col min="9434" max="9434" width="15.725" style="216" customWidth="1"/>
    <col min="9435" max="9435" width="13.3666666666667" style="216" customWidth="1"/>
    <col min="9436" max="9436" width="22.725" style="216" customWidth="1"/>
    <col min="9437" max="9682" width="9.09166666666667" style="216" customWidth="1"/>
    <col min="9683" max="9686" width="9.09166666666667" style="216"/>
    <col min="9687" max="9687" width="10.6333333333333" style="216" hidden="1" customWidth="1"/>
    <col min="9688" max="9688" width="40.9083333333333" style="216" customWidth="1"/>
    <col min="9689" max="9689" width="16.0916666666667" style="216" customWidth="1"/>
    <col min="9690" max="9690" width="15.725" style="216" customWidth="1"/>
    <col min="9691" max="9691" width="13.3666666666667" style="216" customWidth="1"/>
    <col min="9692" max="9692" width="22.725" style="216" customWidth="1"/>
    <col min="9693" max="9938" width="9.09166666666667" style="216" customWidth="1"/>
    <col min="9939" max="9942" width="9.09166666666667" style="216"/>
    <col min="9943" max="9943" width="10.6333333333333" style="216" hidden="1" customWidth="1"/>
    <col min="9944" max="9944" width="40.9083333333333" style="216" customWidth="1"/>
    <col min="9945" max="9945" width="16.0916666666667" style="216" customWidth="1"/>
    <col min="9946" max="9946" width="15.725" style="216" customWidth="1"/>
    <col min="9947" max="9947" width="13.3666666666667" style="216" customWidth="1"/>
    <col min="9948" max="9948" width="22.725" style="216" customWidth="1"/>
    <col min="9949" max="10194" width="9.09166666666667" style="216" customWidth="1"/>
    <col min="10195" max="10198" width="9.09166666666667" style="216"/>
    <col min="10199" max="10199" width="10.6333333333333" style="216" hidden="1" customWidth="1"/>
    <col min="10200" max="10200" width="40.9083333333333" style="216" customWidth="1"/>
    <col min="10201" max="10201" width="16.0916666666667" style="216" customWidth="1"/>
    <col min="10202" max="10202" width="15.725" style="216" customWidth="1"/>
    <col min="10203" max="10203" width="13.3666666666667" style="216" customWidth="1"/>
    <col min="10204" max="10204" width="22.725" style="216" customWidth="1"/>
    <col min="10205" max="10450" width="9.09166666666667" style="216" customWidth="1"/>
    <col min="10451" max="10454" width="9.09166666666667" style="216"/>
    <col min="10455" max="10455" width="10.6333333333333" style="216" hidden="1" customWidth="1"/>
    <col min="10456" max="10456" width="40.9083333333333" style="216" customWidth="1"/>
    <col min="10457" max="10457" width="16.0916666666667" style="216" customWidth="1"/>
    <col min="10458" max="10458" width="15.725" style="216" customWidth="1"/>
    <col min="10459" max="10459" width="13.3666666666667" style="216" customWidth="1"/>
    <col min="10460" max="10460" width="22.725" style="216" customWidth="1"/>
    <col min="10461" max="10706" width="9.09166666666667" style="216" customWidth="1"/>
    <col min="10707" max="10710" width="9.09166666666667" style="216"/>
    <col min="10711" max="10711" width="10.6333333333333" style="216" hidden="1" customWidth="1"/>
    <col min="10712" max="10712" width="40.9083333333333" style="216" customWidth="1"/>
    <col min="10713" max="10713" width="16.0916666666667" style="216" customWidth="1"/>
    <col min="10714" max="10714" width="15.725" style="216" customWidth="1"/>
    <col min="10715" max="10715" width="13.3666666666667" style="216" customWidth="1"/>
    <col min="10716" max="10716" width="22.725" style="216" customWidth="1"/>
    <col min="10717" max="10962" width="9.09166666666667" style="216" customWidth="1"/>
    <col min="10963" max="10966" width="9.09166666666667" style="216"/>
    <col min="10967" max="10967" width="10.6333333333333" style="216" hidden="1" customWidth="1"/>
    <col min="10968" max="10968" width="40.9083333333333" style="216" customWidth="1"/>
    <col min="10969" max="10969" width="16.0916666666667" style="216" customWidth="1"/>
    <col min="10970" max="10970" width="15.725" style="216" customWidth="1"/>
    <col min="10971" max="10971" width="13.3666666666667" style="216" customWidth="1"/>
    <col min="10972" max="10972" width="22.725" style="216" customWidth="1"/>
    <col min="10973" max="11218" width="9.09166666666667" style="216" customWidth="1"/>
    <col min="11219" max="11222" width="9.09166666666667" style="216"/>
    <col min="11223" max="11223" width="10.6333333333333" style="216" hidden="1" customWidth="1"/>
    <col min="11224" max="11224" width="40.9083333333333" style="216" customWidth="1"/>
    <col min="11225" max="11225" width="16.0916666666667" style="216" customWidth="1"/>
    <col min="11226" max="11226" width="15.725" style="216" customWidth="1"/>
    <col min="11227" max="11227" width="13.3666666666667" style="216" customWidth="1"/>
    <col min="11228" max="11228" width="22.725" style="216" customWidth="1"/>
    <col min="11229" max="11474" width="9.09166666666667" style="216" customWidth="1"/>
    <col min="11475" max="11478" width="9.09166666666667" style="216"/>
    <col min="11479" max="11479" width="10.6333333333333" style="216" hidden="1" customWidth="1"/>
    <col min="11480" max="11480" width="40.9083333333333" style="216" customWidth="1"/>
    <col min="11481" max="11481" width="16.0916666666667" style="216" customWidth="1"/>
    <col min="11482" max="11482" width="15.725" style="216" customWidth="1"/>
    <col min="11483" max="11483" width="13.3666666666667" style="216" customWidth="1"/>
    <col min="11484" max="11484" width="22.725" style="216" customWidth="1"/>
    <col min="11485" max="11730" width="9.09166666666667" style="216" customWidth="1"/>
    <col min="11731" max="11734" width="9.09166666666667" style="216"/>
    <col min="11735" max="11735" width="10.6333333333333" style="216" hidden="1" customWidth="1"/>
    <col min="11736" max="11736" width="40.9083333333333" style="216" customWidth="1"/>
    <col min="11737" max="11737" width="16.0916666666667" style="216" customWidth="1"/>
    <col min="11738" max="11738" width="15.725" style="216" customWidth="1"/>
    <col min="11739" max="11739" width="13.3666666666667" style="216" customWidth="1"/>
    <col min="11740" max="11740" width="22.725" style="216" customWidth="1"/>
    <col min="11741" max="11986" width="9.09166666666667" style="216" customWidth="1"/>
    <col min="11987" max="11990" width="9.09166666666667" style="216"/>
    <col min="11991" max="11991" width="10.6333333333333" style="216" hidden="1" customWidth="1"/>
    <col min="11992" max="11992" width="40.9083333333333" style="216" customWidth="1"/>
    <col min="11993" max="11993" width="16.0916666666667" style="216" customWidth="1"/>
    <col min="11994" max="11994" width="15.725" style="216" customWidth="1"/>
    <col min="11995" max="11995" width="13.3666666666667" style="216" customWidth="1"/>
    <col min="11996" max="11996" width="22.725" style="216" customWidth="1"/>
    <col min="11997" max="12242" width="9.09166666666667" style="216" customWidth="1"/>
    <col min="12243" max="12246" width="9.09166666666667" style="216"/>
    <col min="12247" max="12247" width="10.6333333333333" style="216" hidden="1" customWidth="1"/>
    <col min="12248" max="12248" width="40.9083333333333" style="216" customWidth="1"/>
    <col min="12249" max="12249" width="16.0916666666667" style="216" customWidth="1"/>
    <col min="12250" max="12250" width="15.725" style="216" customWidth="1"/>
    <col min="12251" max="12251" width="13.3666666666667" style="216" customWidth="1"/>
    <col min="12252" max="12252" width="22.725" style="216" customWidth="1"/>
    <col min="12253" max="12498" width="9.09166666666667" style="216" customWidth="1"/>
    <col min="12499" max="12502" width="9.09166666666667" style="216"/>
    <col min="12503" max="12503" width="10.6333333333333" style="216" hidden="1" customWidth="1"/>
    <col min="12504" max="12504" width="40.9083333333333" style="216" customWidth="1"/>
    <col min="12505" max="12505" width="16.0916666666667" style="216" customWidth="1"/>
    <col min="12506" max="12506" width="15.725" style="216" customWidth="1"/>
    <col min="12507" max="12507" width="13.3666666666667" style="216" customWidth="1"/>
    <col min="12508" max="12508" width="22.725" style="216" customWidth="1"/>
    <col min="12509" max="12754" width="9.09166666666667" style="216" customWidth="1"/>
    <col min="12755" max="12758" width="9.09166666666667" style="216"/>
    <col min="12759" max="12759" width="10.6333333333333" style="216" hidden="1" customWidth="1"/>
    <col min="12760" max="12760" width="40.9083333333333" style="216" customWidth="1"/>
    <col min="12761" max="12761" width="16.0916666666667" style="216" customWidth="1"/>
    <col min="12762" max="12762" width="15.725" style="216" customWidth="1"/>
    <col min="12763" max="12763" width="13.3666666666667" style="216" customWidth="1"/>
    <col min="12764" max="12764" width="22.725" style="216" customWidth="1"/>
    <col min="12765" max="13010" width="9.09166666666667" style="216" customWidth="1"/>
    <col min="13011" max="13014" width="9.09166666666667" style="216"/>
    <col min="13015" max="13015" width="10.6333333333333" style="216" hidden="1" customWidth="1"/>
    <col min="13016" max="13016" width="40.9083333333333" style="216" customWidth="1"/>
    <col min="13017" max="13017" width="16.0916666666667" style="216" customWidth="1"/>
    <col min="13018" max="13018" width="15.725" style="216" customWidth="1"/>
    <col min="13019" max="13019" width="13.3666666666667" style="216" customWidth="1"/>
    <col min="13020" max="13020" width="22.725" style="216" customWidth="1"/>
    <col min="13021" max="13266" width="9.09166666666667" style="216" customWidth="1"/>
    <col min="13267" max="13270" width="9.09166666666667" style="216"/>
    <col min="13271" max="13271" width="10.6333333333333" style="216" hidden="1" customWidth="1"/>
    <col min="13272" max="13272" width="40.9083333333333" style="216" customWidth="1"/>
    <col min="13273" max="13273" width="16.0916666666667" style="216" customWidth="1"/>
    <col min="13274" max="13274" width="15.725" style="216" customWidth="1"/>
    <col min="13275" max="13275" width="13.3666666666667" style="216" customWidth="1"/>
    <col min="13276" max="13276" width="22.725" style="216" customWidth="1"/>
    <col min="13277" max="13522" width="9.09166666666667" style="216" customWidth="1"/>
    <col min="13523" max="13526" width="9.09166666666667" style="216"/>
    <col min="13527" max="13527" width="10.6333333333333" style="216" hidden="1" customWidth="1"/>
    <col min="13528" max="13528" width="40.9083333333333" style="216" customWidth="1"/>
    <col min="13529" max="13529" width="16.0916666666667" style="216" customWidth="1"/>
    <col min="13530" max="13530" width="15.725" style="216" customWidth="1"/>
    <col min="13531" max="13531" width="13.3666666666667" style="216" customWidth="1"/>
    <col min="13532" max="13532" width="22.725" style="216" customWidth="1"/>
    <col min="13533" max="13778" width="9.09166666666667" style="216" customWidth="1"/>
    <col min="13779" max="13782" width="9.09166666666667" style="216"/>
    <col min="13783" max="13783" width="10.6333333333333" style="216" hidden="1" customWidth="1"/>
    <col min="13784" max="13784" width="40.9083333333333" style="216" customWidth="1"/>
    <col min="13785" max="13785" width="16.0916666666667" style="216" customWidth="1"/>
    <col min="13786" max="13786" width="15.725" style="216" customWidth="1"/>
    <col min="13787" max="13787" width="13.3666666666667" style="216" customWidth="1"/>
    <col min="13788" max="13788" width="22.725" style="216" customWidth="1"/>
    <col min="13789" max="14034" width="9.09166666666667" style="216" customWidth="1"/>
    <col min="14035" max="14038" width="9.09166666666667" style="216"/>
    <col min="14039" max="14039" width="10.6333333333333" style="216" hidden="1" customWidth="1"/>
    <col min="14040" max="14040" width="40.9083333333333" style="216" customWidth="1"/>
    <col min="14041" max="14041" width="16.0916666666667" style="216" customWidth="1"/>
    <col min="14042" max="14042" width="15.725" style="216" customWidth="1"/>
    <col min="14043" max="14043" width="13.3666666666667" style="216" customWidth="1"/>
    <col min="14044" max="14044" width="22.725" style="216" customWidth="1"/>
    <col min="14045" max="14290" width="9.09166666666667" style="216" customWidth="1"/>
    <col min="14291" max="14294" width="9.09166666666667" style="216"/>
    <col min="14295" max="14295" width="10.6333333333333" style="216" hidden="1" customWidth="1"/>
    <col min="14296" max="14296" width="40.9083333333333" style="216" customWidth="1"/>
    <col min="14297" max="14297" width="16.0916666666667" style="216" customWidth="1"/>
    <col min="14298" max="14298" width="15.725" style="216" customWidth="1"/>
    <col min="14299" max="14299" width="13.3666666666667" style="216" customWidth="1"/>
    <col min="14300" max="14300" width="22.725" style="216" customWidth="1"/>
    <col min="14301" max="14546" width="9.09166666666667" style="216" customWidth="1"/>
    <col min="14547" max="14550" width="9.09166666666667" style="216"/>
    <col min="14551" max="14551" width="10.6333333333333" style="216" hidden="1" customWidth="1"/>
    <col min="14552" max="14552" width="40.9083333333333" style="216" customWidth="1"/>
    <col min="14553" max="14553" width="16.0916666666667" style="216" customWidth="1"/>
    <col min="14554" max="14554" width="15.725" style="216" customWidth="1"/>
    <col min="14555" max="14555" width="13.3666666666667" style="216" customWidth="1"/>
    <col min="14556" max="14556" width="22.725" style="216" customWidth="1"/>
    <col min="14557" max="14802" width="9.09166666666667" style="216" customWidth="1"/>
    <col min="14803" max="14806" width="9.09166666666667" style="216"/>
    <col min="14807" max="14807" width="10.6333333333333" style="216" hidden="1" customWidth="1"/>
    <col min="14808" max="14808" width="40.9083333333333" style="216" customWidth="1"/>
    <col min="14809" max="14809" width="16.0916666666667" style="216" customWidth="1"/>
    <col min="14810" max="14810" width="15.725" style="216" customWidth="1"/>
    <col min="14811" max="14811" width="13.3666666666667" style="216" customWidth="1"/>
    <col min="14812" max="14812" width="22.725" style="216" customWidth="1"/>
    <col min="14813" max="15058" width="9.09166666666667" style="216" customWidth="1"/>
    <col min="15059" max="15062" width="9.09166666666667" style="216"/>
    <col min="15063" max="15063" width="10.6333333333333" style="216" hidden="1" customWidth="1"/>
    <col min="15064" max="15064" width="40.9083333333333" style="216" customWidth="1"/>
    <col min="15065" max="15065" width="16.0916666666667" style="216" customWidth="1"/>
    <col min="15066" max="15066" width="15.725" style="216" customWidth="1"/>
    <col min="15067" max="15067" width="13.3666666666667" style="216" customWidth="1"/>
    <col min="15068" max="15068" width="22.725" style="216" customWidth="1"/>
    <col min="15069" max="15314" width="9.09166666666667" style="216" customWidth="1"/>
    <col min="15315" max="15318" width="9.09166666666667" style="216"/>
    <col min="15319" max="15319" width="10.6333333333333" style="216" hidden="1" customWidth="1"/>
    <col min="15320" max="15320" width="40.9083333333333" style="216" customWidth="1"/>
    <col min="15321" max="15321" width="16.0916666666667" style="216" customWidth="1"/>
    <col min="15322" max="15322" width="15.725" style="216" customWidth="1"/>
    <col min="15323" max="15323" width="13.3666666666667" style="216" customWidth="1"/>
    <col min="15324" max="15324" width="22.725" style="216" customWidth="1"/>
    <col min="15325" max="15570" width="9.09166666666667" style="216" customWidth="1"/>
    <col min="15571" max="15574" width="9.09166666666667" style="216"/>
    <col min="15575" max="15575" width="10.6333333333333" style="216" hidden="1" customWidth="1"/>
    <col min="15576" max="15576" width="40.9083333333333" style="216" customWidth="1"/>
    <col min="15577" max="15577" width="16.0916666666667" style="216" customWidth="1"/>
    <col min="15578" max="15578" width="15.725" style="216" customWidth="1"/>
    <col min="15579" max="15579" width="13.3666666666667" style="216" customWidth="1"/>
    <col min="15580" max="15580" width="22.725" style="216" customWidth="1"/>
    <col min="15581" max="15826" width="9.09166666666667" style="216" customWidth="1"/>
    <col min="15827" max="15830" width="9.09166666666667" style="216"/>
    <col min="15831" max="15831" width="10.6333333333333" style="216" hidden="1" customWidth="1"/>
    <col min="15832" max="15832" width="40.9083333333333" style="216" customWidth="1"/>
    <col min="15833" max="15833" width="16.0916666666667" style="216" customWidth="1"/>
    <col min="15834" max="15834" width="15.725" style="216" customWidth="1"/>
    <col min="15835" max="15835" width="13.3666666666667" style="216" customWidth="1"/>
    <col min="15836" max="15836" width="22.725" style="216" customWidth="1"/>
    <col min="15837" max="16082" width="9.09166666666667" style="216" customWidth="1"/>
    <col min="16083" max="16086" width="9.09166666666667" style="216"/>
    <col min="16087" max="16087" width="10.6333333333333" style="216" hidden="1" customWidth="1"/>
    <col min="16088" max="16088" width="40.9083333333333" style="216" customWidth="1"/>
    <col min="16089" max="16089" width="16.0916666666667" style="216" customWidth="1"/>
    <col min="16090" max="16090" width="15.725" style="216" customWidth="1"/>
    <col min="16091" max="16091" width="13.3666666666667" style="216" customWidth="1"/>
    <col min="16092" max="16092" width="22.725" style="216" customWidth="1"/>
    <col min="16093" max="16338" width="9.09166666666667" style="216" customWidth="1"/>
    <col min="16339" max="16342" width="9.09166666666667" style="216"/>
    <col min="16343" max="16384" width="9" style="216"/>
  </cols>
  <sheetData>
    <row r="1" ht="18.75" spans="1:1">
      <c r="A1" s="217" t="s">
        <v>355</v>
      </c>
    </row>
    <row r="2" s="214" customFormat="1" ht="30" customHeight="1" spans="1:9">
      <c r="A2" s="118" t="s">
        <v>356</v>
      </c>
      <c r="B2" s="118"/>
      <c r="C2" s="118"/>
      <c r="D2" s="118"/>
      <c r="E2" s="118"/>
      <c r="F2" s="118"/>
      <c r="G2" s="118"/>
      <c r="H2" s="118"/>
      <c r="I2" s="118"/>
    </row>
    <row r="3" s="215" customFormat="1" ht="21" customHeight="1" spans="1:9">
      <c r="A3" s="218" t="s">
        <v>357</v>
      </c>
      <c r="I3" s="227" t="s">
        <v>44</v>
      </c>
    </row>
    <row r="4" s="214" customFormat="1" ht="26" customHeight="1" spans="1:9">
      <c r="A4" s="219" t="s">
        <v>358</v>
      </c>
      <c r="B4" s="220" t="s">
        <v>359</v>
      </c>
      <c r="C4" s="220" t="s">
        <v>360</v>
      </c>
      <c r="D4" s="220" t="s">
        <v>360</v>
      </c>
      <c r="E4" s="220" t="s">
        <v>360</v>
      </c>
      <c r="F4" s="220" t="s">
        <v>360</v>
      </c>
      <c r="G4" s="220" t="s">
        <v>360</v>
      </c>
      <c r="H4" s="220" t="s">
        <v>360</v>
      </c>
      <c r="I4" s="220" t="s">
        <v>3</v>
      </c>
    </row>
    <row r="5" ht="18" customHeight="1" spans="1:9">
      <c r="A5" s="221" t="s">
        <v>361</v>
      </c>
      <c r="B5" s="222"/>
      <c r="C5" s="222"/>
      <c r="D5" s="222"/>
      <c r="E5" s="222"/>
      <c r="F5" s="222"/>
      <c r="G5" s="222"/>
      <c r="H5" s="222"/>
      <c r="I5" s="222"/>
    </row>
    <row r="6" ht="18" customHeight="1" spans="1:9">
      <c r="A6" s="223" t="s">
        <v>362</v>
      </c>
      <c r="B6" s="222"/>
      <c r="C6" s="222"/>
      <c r="D6" s="222"/>
      <c r="E6" s="222"/>
      <c r="F6" s="222"/>
      <c r="G6" s="222"/>
      <c r="H6" s="222"/>
      <c r="I6" s="222"/>
    </row>
    <row r="7" ht="18" customHeight="1" spans="1:9">
      <c r="A7" s="223" t="s">
        <v>363</v>
      </c>
      <c r="B7" s="222"/>
      <c r="C7" s="222"/>
      <c r="D7" s="222"/>
      <c r="E7" s="222"/>
      <c r="F7" s="222"/>
      <c r="G7" s="222"/>
      <c r="H7" s="222"/>
      <c r="I7" s="222"/>
    </row>
    <row r="8" ht="18" customHeight="1" spans="1:9">
      <c r="A8" s="224" t="s">
        <v>364</v>
      </c>
      <c r="B8" s="222"/>
      <c r="C8" s="222"/>
      <c r="D8" s="222"/>
      <c r="E8" s="222"/>
      <c r="F8" s="222"/>
      <c r="G8" s="222"/>
      <c r="H8" s="222"/>
      <c r="I8" s="222"/>
    </row>
    <row r="9" ht="18" customHeight="1" spans="1:9">
      <c r="A9" s="224" t="s">
        <v>365</v>
      </c>
      <c r="B9" s="222"/>
      <c r="C9" s="222"/>
      <c r="D9" s="222"/>
      <c r="E9" s="222"/>
      <c r="F9" s="222"/>
      <c r="G9" s="222"/>
      <c r="H9" s="222"/>
      <c r="I9" s="222"/>
    </row>
    <row r="10" ht="18" customHeight="1" spans="1:9">
      <c r="A10" s="225" t="s">
        <v>366</v>
      </c>
      <c r="B10" s="222"/>
      <c r="C10" s="222"/>
      <c r="D10" s="222"/>
      <c r="E10" s="222"/>
      <c r="F10" s="222"/>
      <c r="G10" s="222"/>
      <c r="H10" s="222"/>
      <c r="I10" s="222"/>
    </row>
    <row r="11" ht="18" customHeight="1" spans="1:9">
      <c r="A11" s="225" t="s">
        <v>367</v>
      </c>
      <c r="B11" s="222"/>
      <c r="C11" s="222"/>
      <c r="D11" s="222"/>
      <c r="E11" s="222"/>
      <c r="F11" s="222"/>
      <c r="G11" s="222"/>
      <c r="H11" s="222"/>
      <c r="I11" s="222"/>
    </row>
    <row r="12" ht="18" customHeight="1" spans="1:9">
      <c r="A12" s="224" t="s">
        <v>368</v>
      </c>
      <c r="B12" s="222"/>
      <c r="C12" s="222"/>
      <c r="D12" s="222"/>
      <c r="E12" s="222"/>
      <c r="F12" s="222"/>
      <c r="G12" s="222"/>
      <c r="H12" s="222"/>
      <c r="I12" s="222"/>
    </row>
    <row r="13" ht="18" customHeight="1" spans="1:9">
      <c r="A13" s="224" t="s">
        <v>369</v>
      </c>
      <c r="B13" s="222"/>
      <c r="C13" s="222"/>
      <c r="D13" s="222"/>
      <c r="E13" s="222"/>
      <c r="F13" s="222"/>
      <c r="G13" s="222"/>
      <c r="H13" s="222"/>
      <c r="I13" s="222"/>
    </row>
    <row r="14" ht="18" customHeight="1" spans="1:9">
      <c r="A14" s="224" t="s">
        <v>370</v>
      </c>
      <c r="B14" s="222"/>
      <c r="C14" s="222"/>
      <c r="D14" s="222"/>
      <c r="E14" s="222"/>
      <c r="F14" s="222"/>
      <c r="G14" s="222"/>
      <c r="H14" s="222"/>
      <c r="I14" s="222"/>
    </row>
    <row r="15" ht="18" customHeight="1" spans="1:9">
      <c r="A15" s="224" t="s">
        <v>371</v>
      </c>
      <c r="B15" s="222"/>
      <c r="C15" s="222"/>
      <c r="D15" s="222"/>
      <c r="E15" s="222"/>
      <c r="F15" s="222"/>
      <c r="G15" s="222"/>
      <c r="H15" s="222"/>
      <c r="I15" s="222"/>
    </row>
    <row r="16" ht="18" customHeight="1" spans="1:9">
      <c r="A16" s="224" t="s">
        <v>372</v>
      </c>
      <c r="B16" s="222"/>
      <c r="C16" s="222"/>
      <c r="D16" s="222"/>
      <c r="E16" s="222"/>
      <c r="F16" s="222"/>
      <c r="G16" s="222"/>
      <c r="H16" s="222"/>
      <c r="I16" s="222"/>
    </row>
    <row r="17" ht="18" customHeight="1" spans="1:9">
      <c r="A17" s="224" t="s">
        <v>373</v>
      </c>
      <c r="B17" s="222"/>
      <c r="C17" s="222"/>
      <c r="D17" s="222"/>
      <c r="E17" s="222"/>
      <c r="F17" s="222"/>
      <c r="G17" s="222"/>
      <c r="H17" s="222"/>
      <c r="I17" s="222"/>
    </row>
    <row r="18" ht="18" customHeight="1" spans="1:9">
      <c r="A18" s="224" t="s">
        <v>374</v>
      </c>
      <c r="B18" s="222"/>
      <c r="C18" s="222"/>
      <c r="D18" s="222"/>
      <c r="E18" s="222"/>
      <c r="F18" s="222"/>
      <c r="G18" s="222"/>
      <c r="H18" s="222"/>
      <c r="I18" s="222"/>
    </row>
    <row r="19" ht="18" customHeight="1" spans="1:9">
      <c r="A19" s="224" t="s">
        <v>375</v>
      </c>
      <c r="B19" s="222"/>
      <c r="C19" s="222"/>
      <c r="D19" s="222"/>
      <c r="E19" s="222"/>
      <c r="F19" s="222"/>
      <c r="G19" s="222"/>
      <c r="H19" s="222"/>
      <c r="I19" s="222"/>
    </row>
    <row r="20" ht="18" customHeight="1" spans="1:9">
      <c r="A20" s="224" t="s">
        <v>376</v>
      </c>
      <c r="B20" s="222"/>
      <c r="C20" s="222"/>
      <c r="D20" s="222"/>
      <c r="E20" s="222"/>
      <c r="F20" s="222"/>
      <c r="G20" s="222"/>
      <c r="H20" s="222"/>
      <c r="I20" s="222"/>
    </row>
    <row r="21" ht="18" customHeight="1" spans="1:9">
      <c r="A21" s="224" t="s">
        <v>377</v>
      </c>
      <c r="B21" s="222"/>
      <c r="C21" s="222"/>
      <c r="D21" s="222"/>
      <c r="E21" s="222"/>
      <c r="F21" s="222"/>
      <c r="G21" s="222"/>
      <c r="H21" s="222"/>
      <c r="I21" s="222"/>
    </row>
    <row r="22" ht="18" customHeight="1" spans="1:9">
      <c r="A22" s="224" t="s">
        <v>378</v>
      </c>
      <c r="B22" s="222"/>
      <c r="C22" s="222"/>
      <c r="D22" s="222"/>
      <c r="E22" s="222"/>
      <c r="F22" s="222"/>
      <c r="G22" s="222"/>
      <c r="H22" s="222"/>
      <c r="I22" s="222"/>
    </row>
    <row r="23" ht="18" customHeight="1" spans="1:9">
      <c r="A23" s="224" t="s">
        <v>379</v>
      </c>
      <c r="B23" s="222"/>
      <c r="C23" s="222"/>
      <c r="D23" s="222"/>
      <c r="E23" s="222"/>
      <c r="F23" s="222"/>
      <c r="G23" s="222"/>
      <c r="H23" s="222"/>
      <c r="I23" s="222"/>
    </row>
    <row r="24" ht="18" customHeight="1" spans="1:9">
      <c r="A24" s="224" t="s">
        <v>380</v>
      </c>
      <c r="B24" s="222"/>
      <c r="C24" s="222"/>
      <c r="D24" s="222"/>
      <c r="E24" s="222"/>
      <c r="F24" s="222"/>
      <c r="G24" s="222"/>
      <c r="H24" s="222"/>
      <c r="I24" s="222"/>
    </row>
    <row r="25" ht="18" customHeight="1" spans="1:9">
      <c r="A25" s="224" t="s">
        <v>381</v>
      </c>
      <c r="B25" s="222"/>
      <c r="C25" s="222"/>
      <c r="D25" s="222"/>
      <c r="E25" s="222"/>
      <c r="F25" s="222"/>
      <c r="G25" s="222"/>
      <c r="H25" s="222"/>
      <c r="I25" s="222"/>
    </row>
    <row r="26" ht="18" customHeight="1" spans="1:9">
      <c r="A26" s="224" t="s">
        <v>382</v>
      </c>
      <c r="B26" s="222"/>
      <c r="C26" s="222"/>
      <c r="D26" s="222"/>
      <c r="E26" s="222"/>
      <c r="F26" s="222"/>
      <c r="G26" s="222"/>
      <c r="H26" s="222"/>
      <c r="I26" s="222"/>
    </row>
    <row r="27" ht="18" customHeight="1" spans="1:9">
      <c r="A27" s="224" t="s">
        <v>383</v>
      </c>
      <c r="B27" s="222"/>
      <c r="C27" s="222"/>
      <c r="D27" s="222"/>
      <c r="E27" s="222"/>
      <c r="F27" s="222"/>
      <c r="G27" s="222"/>
      <c r="H27" s="222"/>
      <c r="I27" s="222"/>
    </row>
    <row r="28" ht="18" customHeight="1" spans="1:9">
      <c r="A28" s="224" t="s">
        <v>384</v>
      </c>
      <c r="B28" s="222"/>
      <c r="C28" s="222"/>
      <c r="D28" s="222"/>
      <c r="E28" s="222"/>
      <c r="F28" s="222"/>
      <c r="G28" s="222"/>
      <c r="H28" s="222"/>
      <c r="I28" s="222"/>
    </row>
    <row r="29" ht="18" customHeight="1" spans="1:9">
      <c r="A29" s="224" t="s">
        <v>385</v>
      </c>
      <c r="B29" s="222"/>
      <c r="C29" s="222"/>
      <c r="D29" s="222"/>
      <c r="E29" s="222"/>
      <c r="F29" s="222"/>
      <c r="G29" s="222"/>
      <c r="H29" s="222"/>
      <c r="I29" s="222"/>
    </row>
    <row r="30" spans="1:1">
      <c r="A30" s="226"/>
    </row>
  </sheetData>
  <mergeCells count="1">
    <mergeCell ref="A2:I2"/>
  </mergeCells>
  <printOptions horizontalCentered="1"/>
  <pageMargins left="0.590277777777778" right="0.590277777777778" top="0.668055555555556" bottom="0.55" header="0.118055555555556" footer="0.279166666666667"/>
  <pageSetup paperSize="9" fitToHeight="0" orientation="landscape"/>
  <headerFooter alignWithMargins="0" scaleWithDoc="0">
    <oddFooter>&amp;C第 &amp;P 页，共 &amp;N 页</oddFooter>
    <evenFooter>&amp;L- &amp;P-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A1" sqref="A1"/>
    </sheetView>
  </sheetViews>
  <sheetFormatPr defaultColWidth="9" defaultRowHeight="14.25" outlineLevelRow="4" outlineLevelCol="6"/>
  <cols>
    <col min="1" max="1" width="11" style="117" customWidth="1"/>
    <col min="2" max="2" width="13" style="117" customWidth="1"/>
    <col min="3" max="3" width="17.625" style="117" customWidth="1"/>
    <col min="4" max="4" width="15.375" style="117" customWidth="1"/>
    <col min="5" max="5" width="13" style="117" customWidth="1"/>
    <col min="6" max="6" width="14.5" style="117" customWidth="1"/>
    <col min="7" max="16384" width="9" style="117"/>
  </cols>
  <sheetData>
    <row r="1" s="112" customFormat="1" ht="20.1" customHeight="1" spans="1:1">
      <c r="A1" s="112" t="s">
        <v>30</v>
      </c>
    </row>
    <row r="2" s="113" customFormat="1" ht="45" customHeight="1" spans="1:6">
      <c r="A2" s="118" t="s">
        <v>23</v>
      </c>
      <c r="B2" s="118"/>
      <c r="C2" s="118"/>
      <c r="D2" s="118"/>
      <c r="E2" s="118"/>
      <c r="F2" s="118"/>
    </row>
    <row r="3" s="114" customFormat="1" ht="24.95" customHeight="1" spans="6:6">
      <c r="F3" s="114" t="s">
        <v>44</v>
      </c>
    </row>
    <row r="4" s="207" customFormat="1" ht="39.95" customHeight="1" spans="1:6">
      <c r="A4" s="208" t="s">
        <v>121</v>
      </c>
      <c r="B4" s="209" t="s">
        <v>386</v>
      </c>
      <c r="C4" s="209" t="s">
        <v>387</v>
      </c>
      <c r="D4" s="209" t="s">
        <v>388</v>
      </c>
      <c r="E4" s="209" t="s">
        <v>389</v>
      </c>
      <c r="F4" s="208" t="s">
        <v>3</v>
      </c>
    </row>
    <row r="5" ht="45" customHeight="1" spans="1:7">
      <c r="A5" s="210" t="s">
        <v>390</v>
      </c>
      <c r="B5" s="211">
        <v>587189</v>
      </c>
      <c r="C5" s="211">
        <v>101626</v>
      </c>
      <c r="D5" s="211">
        <v>65369</v>
      </c>
      <c r="E5" s="211">
        <v>516908</v>
      </c>
      <c r="F5" s="212" t="s">
        <v>391</v>
      </c>
      <c r="G5" s="213"/>
    </row>
  </sheetData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90"/>
  <sheetViews>
    <sheetView workbookViewId="0">
      <selection activeCell="A1" sqref="A1"/>
    </sheetView>
  </sheetViews>
  <sheetFormatPr defaultColWidth="9" defaultRowHeight="14.25"/>
  <cols>
    <col min="1" max="1" width="6.125" customWidth="1"/>
    <col min="2" max="2" width="23.625" customWidth="1"/>
    <col min="3" max="5" width="7.875" customWidth="1"/>
    <col min="6" max="6" width="7.125" customWidth="1"/>
    <col min="7" max="7" width="5.625" customWidth="1"/>
    <col min="8" max="9" width="8.375" customWidth="1"/>
    <col min="10" max="10" width="6.625" customWidth="1"/>
    <col min="11" max="12" width="7.875" customWidth="1"/>
    <col min="13" max="15" width="5.625" customWidth="1"/>
    <col min="16" max="16" width="6.125" customWidth="1"/>
  </cols>
  <sheetData>
    <row r="1" ht="18.75" spans="1:16">
      <c r="A1" s="183" t="s">
        <v>32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ht="25.5" spans="1:16">
      <c r="A2" s="184" t="s">
        <v>25</v>
      </c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ht="15" spans="1:16">
      <c r="A3" s="185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39" t="s">
        <v>44</v>
      </c>
    </row>
    <row r="4" spans="1:16">
      <c r="A4" s="186" t="s">
        <v>392</v>
      </c>
      <c r="B4" s="187" t="s">
        <v>393</v>
      </c>
      <c r="C4" s="188" t="s">
        <v>394</v>
      </c>
      <c r="D4" s="188" t="s">
        <v>395</v>
      </c>
      <c r="E4" s="188"/>
      <c r="F4" s="188"/>
      <c r="G4" s="188"/>
      <c r="H4" s="188"/>
      <c r="I4" s="188"/>
      <c r="J4" s="188" t="s">
        <v>396</v>
      </c>
      <c r="K4" s="204" t="s">
        <v>397</v>
      </c>
      <c r="L4" s="204"/>
      <c r="M4" s="204"/>
      <c r="N4" s="204"/>
      <c r="O4" s="204"/>
      <c r="P4" s="204"/>
    </row>
    <row r="5" spans="1:16">
      <c r="A5" s="186"/>
      <c r="B5" s="187"/>
      <c r="C5" s="188"/>
      <c r="D5" s="189" t="s">
        <v>215</v>
      </c>
      <c r="E5" s="189" t="s">
        <v>398</v>
      </c>
      <c r="F5" s="190" t="s">
        <v>399</v>
      </c>
      <c r="G5" s="191"/>
      <c r="H5" s="191"/>
      <c r="I5" s="205"/>
      <c r="J5" s="188"/>
      <c r="K5" s="189" t="s">
        <v>400</v>
      </c>
      <c r="L5" s="189" t="s">
        <v>401</v>
      </c>
      <c r="M5" s="189" t="s">
        <v>402</v>
      </c>
      <c r="N5" s="189" t="s">
        <v>403</v>
      </c>
      <c r="O5" s="189" t="s">
        <v>404</v>
      </c>
      <c r="P5" s="189" t="s">
        <v>405</v>
      </c>
    </row>
    <row r="6" ht="36" spans="1:16">
      <c r="A6" s="186"/>
      <c r="B6" s="187"/>
      <c r="C6" s="188"/>
      <c r="D6" s="192"/>
      <c r="E6" s="192"/>
      <c r="F6" s="188" t="s">
        <v>400</v>
      </c>
      <c r="G6" s="188" t="s">
        <v>406</v>
      </c>
      <c r="H6" s="188" t="s">
        <v>407</v>
      </c>
      <c r="I6" s="188" t="s">
        <v>408</v>
      </c>
      <c r="J6" s="188"/>
      <c r="K6" s="192"/>
      <c r="L6" s="192"/>
      <c r="M6" s="192"/>
      <c r="N6" s="192"/>
      <c r="O6" s="192"/>
      <c r="P6" s="192"/>
    </row>
    <row r="7" spans="1:16">
      <c r="A7" s="193"/>
      <c r="B7" s="194" t="s">
        <v>394</v>
      </c>
      <c r="C7" s="195">
        <v>849338.745339</v>
      </c>
      <c r="D7" s="195">
        <v>733791.164114</v>
      </c>
      <c r="E7" s="195">
        <v>679703.656254</v>
      </c>
      <c r="F7" s="195">
        <v>54087.50786</v>
      </c>
      <c r="G7" s="195">
        <v>120</v>
      </c>
      <c r="H7" s="195">
        <v>517.14</v>
      </c>
      <c r="I7" s="195">
        <v>53450.36786</v>
      </c>
      <c r="J7" s="195">
        <v>4044.06</v>
      </c>
      <c r="K7" s="195">
        <v>111503.521225</v>
      </c>
      <c r="L7" s="195">
        <v>110871.90436</v>
      </c>
      <c r="M7" s="195">
        <v>0</v>
      </c>
      <c r="N7" s="195">
        <v>0</v>
      </c>
      <c r="O7" s="195">
        <v>0</v>
      </c>
      <c r="P7" s="195">
        <v>631.616865</v>
      </c>
    </row>
    <row r="8" spans="1:16">
      <c r="A8" s="193"/>
      <c r="B8" s="196" t="s">
        <v>409</v>
      </c>
      <c r="C8" s="197">
        <v>63487.326692</v>
      </c>
      <c r="D8" s="197">
        <v>63487.326692</v>
      </c>
      <c r="E8" s="197">
        <v>60462.606692</v>
      </c>
      <c r="F8" s="197">
        <v>3024.72</v>
      </c>
      <c r="G8" s="197">
        <v>0</v>
      </c>
      <c r="H8" s="197">
        <v>0</v>
      </c>
      <c r="I8" s="197">
        <v>3024.72</v>
      </c>
      <c r="J8" s="197">
        <v>0</v>
      </c>
      <c r="K8" s="197">
        <v>0</v>
      </c>
      <c r="L8" s="197">
        <v>0</v>
      </c>
      <c r="M8" s="197">
        <v>0</v>
      </c>
      <c r="N8" s="197">
        <v>0</v>
      </c>
      <c r="O8" s="197">
        <v>0</v>
      </c>
      <c r="P8" s="197">
        <v>0</v>
      </c>
    </row>
    <row r="9" ht="16.5" spans="1:16">
      <c r="A9" s="198" t="s">
        <v>410</v>
      </c>
      <c r="B9" s="199" t="s">
        <v>411</v>
      </c>
      <c r="C9" s="200">
        <v>1749.59357</v>
      </c>
      <c r="D9" s="200">
        <v>1749.59357</v>
      </c>
      <c r="E9" s="200">
        <v>1749.59357</v>
      </c>
      <c r="F9" s="200"/>
      <c r="G9" s="200"/>
      <c r="H9" s="200"/>
      <c r="I9" s="200"/>
      <c r="J9" s="200"/>
      <c r="K9" s="200"/>
      <c r="L9" s="200"/>
      <c r="M9" s="200"/>
      <c r="N9" s="200"/>
      <c r="O9" s="200"/>
      <c r="P9" s="200"/>
    </row>
    <row r="10" ht="16.5" spans="1:16">
      <c r="A10" s="198" t="s">
        <v>412</v>
      </c>
      <c r="B10" s="199" t="s">
        <v>413</v>
      </c>
      <c r="C10" s="200">
        <v>409.211462</v>
      </c>
      <c r="D10" s="200">
        <v>409.211462</v>
      </c>
      <c r="E10" s="200">
        <v>409.211462</v>
      </c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</row>
    <row r="11" ht="16.5" spans="1:16">
      <c r="A11" s="198" t="s">
        <v>414</v>
      </c>
      <c r="B11" s="199" t="s">
        <v>415</v>
      </c>
      <c r="C11" s="200">
        <v>698.969007</v>
      </c>
      <c r="D11" s="200">
        <v>698.969007</v>
      </c>
      <c r="E11" s="200">
        <v>698.969007</v>
      </c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</row>
    <row r="12" ht="16.5" spans="1:16">
      <c r="A12" s="198" t="s">
        <v>416</v>
      </c>
      <c r="B12" s="199" t="s">
        <v>417</v>
      </c>
      <c r="C12" s="200">
        <v>2541.186205</v>
      </c>
      <c r="D12" s="200">
        <v>2541.186205</v>
      </c>
      <c r="E12" s="200">
        <v>2541.186205</v>
      </c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</row>
    <row r="13" ht="16.5" spans="1:16">
      <c r="A13" s="198" t="s">
        <v>418</v>
      </c>
      <c r="B13" s="199" t="s">
        <v>419</v>
      </c>
      <c r="C13" s="200">
        <v>1253.547671</v>
      </c>
      <c r="D13" s="200">
        <v>1253.547671</v>
      </c>
      <c r="E13" s="200">
        <v>1227.947671</v>
      </c>
      <c r="F13" s="200">
        <v>25.6</v>
      </c>
      <c r="G13" s="200"/>
      <c r="H13" s="200"/>
      <c r="I13" s="200">
        <v>25.6</v>
      </c>
      <c r="J13" s="200"/>
      <c r="K13" s="200"/>
      <c r="L13" s="200"/>
      <c r="M13" s="200"/>
      <c r="N13" s="200"/>
      <c r="O13" s="200"/>
      <c r="P13" s="200"/>
    </row>
    <row r="14" ht="16.5" spans="1:16">
      <c r="A14" s="198" t="s">
        <v>420</v>
      </c>
      <c r="B14" s="199" t="s">
        <v>421</v>
      </c>
      <c r="C14" s="200">
        <v>592.24972</v>
      </c>
      <c r="D14" s="200">
        <v>592.24972</v>
      </c>
      <c r="E14" s="200">
        <v>592.24972</v>
      </c>
      <c r="F14" s="200"/>
      <c r="G14" s="200"/>
      <c r="H14" s="200"/>
      <c r="I14" s="200"/>
      <c r="J14" s="200"/>
      <c r="K14" s="200"/>
      <c r="L14" s="200"/>
      <c r="M14" s="200"/>
      <c r="N14" s="200"/>
      <c r="O14" s="200"/>
      <c r="P14" s="200"/>
    </row>
    <row r="15" ht="16.5" spans="1:16">
      <c r="A15" s="198" t="s">
        <v>422</v>
      </c>
      <c r="B15" s="199" t="s">
        <v>423</v>
      </c>
      <c r="C15" s="200">
        <v>222.942223</v>
      </c>
      <c r="D15" s="200">
        <v>222.942223</v>
      </c>
      <c r="E15" s="200">
        <v>222.942223</v>
      </c>
      <c r="F15" s="200"/>
      <c r="G15" s="200"/>
      <c r="H15" s="200"/>
      <c r="I15" s="200"/>
      <c r="J15" s="200"/>
      <c r="K15" s="200"/>
      <c r="L15" s="200"/>
      <c r="M15" s="200"/>
      <c r="N15" s="200"/>
      <c r="O15" s="200"/>
      <c r="P15" s="200"/>
    </row>
    <row r="16" ht="16.5" spans="1:16">
      <c r="A16" s="198" t="s">
        <v>424</v>
      </c>
      <c r="B16" s="199" t="s">
        <v>425</v>
      </c>
      <c r="C16" s="200">
        <v>346.957075</v>
      </c>
      <c r="D16" s="200">
        <v>346.957075</v>
      </c>
      <c r="E16" s="200">
        <v>346.957075</v>
      </c>
      <c r="F16" s="200"/>
      <c r="G16" s="200"/>
      <c r="H16" s="200"/>
      <c r="I16" s="200"/>
      <c r="J16" s="200"/>
      <c r="K16" s="200"/>
      <c r="L16" s="200"/>
      <c r="M16" s="200"/>
      <c r="N16" s="200"/>
      <c r="O16" s="200"/>
      <c r="P16" s="200"/>
    </row>
    <row r="17" ht="16.5" spans="1:16">
      <c r="A17" s="198" t="s">
        <v>426</v>
      </c>
      <c r="B17" s="199" t="s">
        <v>427</v>
      </c>
      <c r="C17" s="200">
        <v>2042.051282</v>
      </c>
      <c r="D17" s="200">
        <v>2042.051282</v>
      </c>
      <c r="E17" s="200">
        <v>2042.051282</v>
      </c>
      <c r="F17" s="200"/>
      <c r="G17" s="200"/>
      <c r="H17" s="200"/>
      <c r="I17" s="200"/>
      <c r="J17" s="200"/>
      <c r="K17" s="200"/>
      <c r="L17" s="200"/>
      <c r="M17" s="200"/>
      <c r="N17" s="200"/>
      <c r="O17" s="200"/>
      <c r="P17" s="200"/>
    </row>
    <row r="18" ht="16.5" spans="1:16">
      <c r="A18" s="198" t="s">
        <v>428</v>
      </c>
      <c r="B18" s="199" t="s">
        <v>429</v>
      </c>
      <c r="C18" s="200">
        <v>1563.9887</v>
      </c>
      <c r="D18" s="200">
        <v>1563.9887</v>
      </c>
      <c r="E18" s="200">
        <v>1563.9887</v>
      </c>
      <c r="F18" s="200"/>
      <c r="G18" s="200"/>
      <c r="H18" s="200"/>
      <c r="I18" s="200"/>
      <c r="J18" s="200"/>
      <c r="K18" s="200"/>
      <c r="L18" s="200"/>
      <c r="M18" s="200"/>
      <c r="N18" s="200"/>
      <c r="O18" s="200"/>
      <c r="P18" s="200"/>
    </row>
    <row r="19" ht="16.5" spans="1:16">
      <c r="A19" s="198" t="s">
        <v>430</v>
      </c>
      <c r="B19" s="199" t="s">
        <v>431</v>
      </c>
      <c r="C19" s="200">
        <v>2663.187172</v>
      </c>
      <c r="D19" s="200">
        <v>2663.187172</v>
      </c>
      <c r="E19" s="200">
        <v>2663.187172</v>
      </c>
      <c r="F19" s="200"/>
      <c r="G19" s="200"/>
      <c r="H19" s="200"/>
      <c r="I19" s="200"/>
      <c r="J19" s="200"/>
      <c r="K19" s="200"/>
      <c r="L19" s="200"/>
      <c r="M19" s="200"/>
      <c r="N19" s="200"/>
      <c r="O19" s="200"/>
      <c r="P19" s="200"/>
    </row>
    <row r="20" ht="16.5" spans="1:16">
      <c r="A20" s="198" t="s">
        <v>432</v>
      </c>
      <c r="B20" s="199" t="s">
        <v>433</v>
      </c>
      <c r="C20" s="200">
        <v>1897.923808</v>
      </c>
      <c r="D20" s="200">
        <v>1897.923808</v>
      </c>
      <c r="E20" s="200">
        <v>1897.923808</v>
      </c>
      <c r="F20" s="200"/>
      <c r="G20" s="200"/>
      <c r="H20" s="200"/>
      <c r="I20" s="200"/>
      <c r="J20" s="200"/>
      <c r="K20" s="200"/>
      <c r="L20" s="200"/>
      <c r="M20" s="200"/>
      <c r="N20" s="200"/>
      <c r="O20" s="200"/>
      <c r="P20" s="200"/>
    </row>
    <row r="21" ht="16.5" spans="1:16">
      <c r="A21" s="198" t="s">
        <v>434</v>
      </c>
      <c r="B21" s="199" t="s">
        <v>435</v>
      </c>
      <c r="C21" s="200">
        <v>345.773435</v>
      </c>
      <c r="D21" s="200">
        <v>345.773435</v>
      </c>
      <c r="E21" s="200">
        <v>345.773435</v>
      </c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</row>
    <row r="22" ht="16.5" spans="1:16">
      <c r="A22" s="198" t="s">
        <v>436</v>
      </c>
      <c r="B22" s="199" t="s">
        <v>437</v>
      </c>
      <c r="C22" s="200">
        <v>929.529639</v>
      </c>
      <c r="D22" s="200">
        <v>929.529639</v>
      </c>
      <c r="E22" s="200">
        <v>929.529639</v>
      </c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</row>
    <row r="23" ht="16.5" spans="1:16">
      <c r="A23" s="198" t="s">
        <v>438</v>
      </c>
      <c r="B23" s="199" t="s">
        <v>439</v>
      </c>
      <c r="C23" s="200">
        <v>1658.316558</v>
      </c>
      <c r="D23" s="200">
        <v>1658.316558</v>
      </c>
      <c r="E23" s="200">
        <v>1658.316558</v>
      </c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</row>
    <row r="24" ht="16.5" spans="1:16">
      <c r="A24" s="198" t="s">
        <v>440</v>
      </c>
      <c r="B24" s="199" t="s">
        <v>441</v>
      </c>
      <c r="C24" s="200">
        <v>4663.718582</v>
      </c>
      <c r="D24" s="200">
        <v>4663.718582</v>
      </c>
      <c r="E24" s="200">
        <v>4663.718582</v>
      </c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</row>
    <row r="25" ht="16.5" spans="1:16">
      <c r="A25" s="198" t="s">
        <v>442</v>
      </c>
      <c r="B25" s="199" t="s">
        <v>443</v>
      </c>
      <c r="C25" s="200">
        <v>24935.561446</v>
      </c>
      <c r="D25" s="200">
        <v>24935.561446</v>
      </c>
      <c r="E25" s="200">
        <v>22511.561446</v>
      </c>
      <c r="F25" s="200">
        <v>2424</v>
      </c>
      <c r="G25" s="200"/>
      <c r="H25" s="200"/>
      <c r="I25" s="200">
        <v>2424</v>
      </c>
      <c r="J25" s="200"/>
      <c r="K25" s="200"/>
      <c r="L25" s="200"/>
      <c r="M25" s="200"/>
      <c r="N25" s="200"/>
      <c r="O25" s="200"/>
      <c r="P25" s="200"/>
    </row>
    <row r="26" ht="16.5" spans="1:16">
      <c r="A26" s="198" t="s">
        <v>444</v>
      </c>
      <c r="B26" s="199" t="s">
        <v>445</v>
      </c>
      <c r="C26" s="200">
        <v>2335.032747</v>
      </c>
      <c r="D26" s="200">
        <v>2335.032747</v>
      </c>
      <c r="E26" s="200">
        <v>2269.912747</v>
      </c>
      <c r="F26" s="200">
        <v>65.12</v>
      </c>
      <c r="G26" s="200"/>
      <c r="H26" s="200"/>
      <c r="I26" s="200">
        <v>65.12</v>
      </c>
      <c r="J26" s="200"/>
      <c r="K26" s="200"/>
      <c r="L26" s="200"/>
      <c r="M26" s="200"/>
      <c r="N26" s="200"/>
      <c r="O26" s="200"/>
      <c r="P26" s="200"/>
    </row>
    <row r="27" ht="16.5" spans="1:16">
      <c r="A27" s="198" t="s">
        <v>446</v>
      </c>
      <c r="B27" s="199" t="s">
        <v>447</v>
      </c>
      <c r="C27" s="200">
        <v>579.79244</v>
      </c>
      <c r="D27" s="200">
        <v>579.79244</v>
      </c>
      <c r="E27" s="200">
        <v>579.79244</v>
      </c>
      <c r="F27" s="200"/>
      <c r="G27" s="200"/>
      <c r="H27" s="200"/>
      <c r="I27" s="200"/>
      <c r="J27" s="200"/>
      <c r="K27" s="200"/>
      <c r="L27" s="200"/>
      <c r="M27" s="200"/>
      <c r="N27" s="200"/>
      <c r="O27" s="200"/>
      <c r="P27" s="200"/>
    </row>
    <row r="28" ht="16.5" spans="1:16">
      <c r="A28" s="198" t="s">
        <v>448</v>
      </c>
      <c r="B28" s="199" t="s">
        <v>449</v>
      </c>
      <c r="C28" s="200">
        <v>3985.398078</v>
      </c>
      <c r="D28" s="200">
        <v>3985.398078</v>
      </c>
      <c r="E28" s="200">
        <v>3535.398078</v>
      </c>
      <c r="F28" s="200">
        <v>450</v>
      </c>
      <c r="G28" s="200"/>
      <c r="H28" s="200"/>
      <c r="I28" s="200">
        <v>450</v>
      </c>
      <c r="J28" s="200"/>
      <c r="K28" s="200"/>
      <c r="L28" s="200"/>
      <c r="M28" s="200"/>
      <c r="N28" s="200"/>
      <c r="O28" s="200"/>
      <c r="P28" s="200"/>
    </row>
    <row r="29" ht="16.5" spans="1:16">
      <c r="A29" s="198" t="s">
        <v>450</v>
      </c>
      <c r="B29" s="199" t="s">
        <v>451</v>
      </c>
      <c r="C29" s="200">
        <v>441.955792</v>
      </c>
      <c r="D29" s="200">
        <v>441.955792</v>
      </c>
      <c r="E29" s="200">
        <v>441.955792</v>
      </c>
      <c r="F29" s="200"/>
      <c r="G29" s="200"/>
      <c r="H29" s="200"/>
      <c r="I29" s="200"/>
      <c r="J29" s="200"/>
      <c r="K29" s="200"/>
      <c r="L29" s="200"/>
      <c r="M29" s="200"/>
      <c r="N29" s="200"/>
      <c r="O29" s="200"/>
      <c r="P29" s="200"/>
    </row>
    <row r="30" ht="16.5" spans="1:16">
      <c r="A30" s="198" t="s">
        <v>452</v>
      </c>
      <c r="B30" s="199" t="s">
        <v>453</v>
      </c>
      <c r="C30" s="200">
        <v>6630.442802</v>
      </c>
      <c r="D30" s="200">
        <v>6630.442802</v>
      </c>
      <c r="E30" s="200">
        <v>6570.442802</v>
      </c>
      <c r="F30" s="200">
        <v>60</v>
      </c>
      <c r="G30" s="200"/>
      <c r="H30" s="200"/>
      <c r="I30" s="200">
        <v>60</v>
      </c>
      <c r="J30" s="200"/>
      <c r="K30" s="200"/>
      <c r="L30" s="200"/>
      <c r="M30" s="200"/>
      <c r="N30" s="200"/>
      <c r="O30" s="200"/>
      <c r="P30" s="200"/>
    </row>
    <row r="31" ht="16.5" spans="1:16">
      <c r="A31" s="198" t="s">
        <v>454</v>
      </c>
      <c r="B31" s="199" t="s">
        <v>455</v>
      </c>
      <c r="C31" s="200">
        <v>774.75075</v>
      </c>
      <c r="D31" s="200">
        <v>774.75075</v>
      </c>
      <c r="E31" s="200">
        <v>774.75075</v>
      </c>
      <c r="F31" s="200"/>
      <c r="G31" s="200"/>
      <c r="H31" s="200"/>
      <c r="I31" s="200"/>
      <c r="J31" s="200"/>
      <c r="K31" s="200"/>
      <c r="L31" s="200"/>
      <c r="M31" s="200"/>
      <c r="N31" s="200"/>
      <c r="O31" s="200"/>
      <c r="P31" s="200"/>
    </row>
    <row r="32" ht="16.5" spans="1:16">
      <c r="A32" s="198" t="s">
        <v>456</v>
      </c>
      <c r="B32" s="199" t="s">
        <v>457</v>
      </c>
      <c r="C32" s="200">
        <v>225.246528</v>
      </c>
      <c r="D32" s="200">
        <v>225.246528</v>
      </c>
      <c r="E32" s="200">
        <v>225.246528</v>
      </c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</row>
    <row r="33" ht="16.5" spans="1:16">
      <c r="A33" s="201"/>
      <c r="B33" s="202" t="s">
        <v>458</v>
      </c>
      <c r="C33" s="203">
        <v>11312.144508</v>
      </c>
      <c r="D33" s="203">
        <v>11312.144508</v>
      </c>
      <c r="E33" s="203">
        <v>11312.144508</v>
      </c>
      <c r="F33" s="203">
        <v>0</v>
      </c>
      <c r="G33" s="203">
        <v>0</v>
      </c>
      <c r="H33" s="203">
        <v>0</v>
      </c>
      <c r="I33" s="203">
        <v>0</v>
      </c>
      <c r="J33" s="203">
        <v>0</v>
      </c>
      <c r="K33" s="203">
        <v>0</v>
      </c>
      <c r="L33" s="203">
        <v>0</v>
      </c>
      <c r="M33" s="203">
        <v>0</v>
      </c>
      <c r="N33" s="203">
        <v>0</v>
      </c>
      <c r="O33" s="203">
        <v>0</v>
      </c>
      <c r="P33" s="203">
        <v>0</v>
      </c>
    </row>
    <row r="34" ht="16.5" spans="1:16">
      <c r="A34" s="198" t="s">
        <v>459</v>
      </c>
      <c r="B34" s="199" t="s">
        <v>460</v>
      </c>
      <c r="C34" s="200">
        <v>1176.040601</v>
      </c>
      <c r="D34" s="200">
        <v>1176.040601</v>
      </c>
      <c r="E34" s="200">
        <v>1176.040601</v>
      </c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0"/>
    </row>
    <row r="35" ht="16.5" spans="1:16">
      <c r="A35" s="198" t="s">
        <v>461</v>
      </c>
      <c r="B35" s="199" t="s">
        <v>462</v>
      </c>
      <c r="C35" s="200">
        <v>606.86271</v>
      </c>
      <c r="D35" s="200">
        <v>606.86271</v>
      </c>
      <c r="E35" s="200">
        <v>606.86271</v>
      </c>
      <c r="F35" s="200"/>
      <c r="G35" s="200"/>
      <c r="H35" s="200"/>
      <c r="I35" s="200"/>
      <c r="J35" s="200"/>
      <c r="K35" s="200"/>
      <c r="L35" s="200"/>
      <c r="M35" s="200"/>
      <c r="N35" s="200"/>
      <c r="O35" s="200"/>
      <c r="P35" s="200"/>
    </row>
    <row r="36" ht="16.5" spans="1:16">
      <c r="A36" s="198" t="s">
        <v>463</v>
      </c>
      <c r="B36" s="199" t="s">
        <v>464</v>
      </c>
      <c r="C36" s="200">
        <v>1976.524729</v>
      </c>
      <c r="D36" s="200">
        <v>1976.524729</v>
      </c>
      <c r="E36" s="200">
        <v>1976.524729</v>
      </c>
      <c r="F36" s="200"/>
      <c r="G36" s="200"/>
      <c r="H36" s="200"/>
      <c r="I36" s="200"/>
      <c r="J36" s="200"/>
      <c r="K36" s="200"/>
      <c r="L36" s="200"/>
      <c r="M36" s="200"/>
      <c r="N36" s="200"/>
      <c r="O36" s="200"/>
      <c r="P36" s="200"/>
    </row>
    <row r="37" ht="16.5" spans="1:16">
      <c r="A37" s="198" t="s">
        <v>465</v>
      </c>
      <c r="B37" s="199" t="s">
        <v>466</v>
      </c>
      <c r="C37" s="200">
        <v>295.171839</v>
      </c>
      <c r="D37" s="200">
        <v>295.171839</v>
      </c>
      <c r="E37" s="200">
        <v>295.171839</v>
      </c>
      <c r="F37" s="200"/>
      <c r="G37" s="200"/>
      <c r="H37" s="200"/>
      <c r="I37" s="200"/>
      <c r="J37" s="200"/>
      <c r="K37" s="200"/>
      <c r="L37" s="200"/>
      <c r="M37" s="200"/>
      <c r="N37" s="200"/>
      <c r="O37" s="200"/>
      <c r="P37" s="200"/>
    </row>
    <row r="38" ht="16.5" spans="1:16">
      <c r="A38" s="198" t="s">
        <v>467</v>
      </c>
      <c r="B38" s="199" t="s">
        <v>468</v>
      </c>
      <c r="C38" s="200">
        <v>657.821362</v>
      </c>
      <c r="D38" s="200">
        <v>657.821362</v>
      </c>
      <c r="E38" s="200">
        <v>657.821362</v>
      </c>
      <c r="F38" s="200"/>
      <c r="G38" s="200"/>
      <c r="H38" s="200"/>
      <c r="I38" s="200"/>
      <c r="J38" s="200"/>
      <c r="K38" s="200"/>
      <c r="L38" s="200"/>
      <c r="M38" s="200"/>
      <c r="N38" s="200"/>
      <c r="O38" s="200"/>
      <c r="P38" s="200"/>
    </row>
    <row r="39" ht="16.5" spans="1:16">
      <c r="A39" s="198" t="s">
        <v>469</v>
      </c>
      <c r="B39" s="199" t="s">
        <v>470</v>
      </c>
      <c r="C39" s="200">
        <v>336.455045</v>
      </c>
      <c r="D39" s="200">
        <v>336.455045</v>
      </c>
      <c r="E39" s="200">
        <v>336.455045</v>
      </c>
      <c r="F39" s="200"/>
      <c r="G39" s="200"/>
      <c r="H39" s="200"/>
      <c r="I39" s="200"/>
      <c r="J39" s="200"/>
      <c r="K39" s="200"/>
      <c r="L39" s="200"/>
      <c r="M39" s="200"/>
      <c r="N39" s="200"/>
      <c r="O39" s="200"/>
      <c r="P39" s="200"/>
    </row>
    <row r="40" ht="16.5" spans="1:16">
      <c r="A40" s="198" t="s">
        <v>471</v>
      </c>
      <c r="B40" s="199" t="s">
        <v>472</v>
      </c>
      <c r="C40" s="200">
        <v>91.292692</v>
      </c>
      <c r="D40" s="200">
        <v>91.292692</v>
      </c>
      <c r="E40" s="200">
        <v>91.292692</v>
      </c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</row>
    <row r="41" ht="16.5" spans="1:16">
      <c r="A41" s="198" t="s">
        <v>473</v>
      </c>
      <c r="B41" s="199" t="s">
        <v>474</v>
      </c>
      <c r="C41" s="200">
        <v>668.690697</v>
      </c>
      <c r="D41" s="200">
        <v>668.690697</v>
      </c>
      <c r="E41" s="200">
        <v>668.690697</v>
      </c>
      <c r="F41" s="200"/>
      <c r="G41" s="200"/>
      <c r="H41" s="200"/>
      <c r="I41" s="200"/>
      <c r="J41" s="200"/>
      <c r="K41" s="200"/>
      <c r="L41" s="200"/>
      <c r="M41" s="200"/>
      <c r="N41" s="200"/>
      <c r="O41" s="200"/>
      <c r="P41" s="200"/>
    </row>
    <row r="42" ht="16.5" spans="1:16">
      <c r="A42" s="198" t="s">
        <v>475</v>
      </c>
      <c r="B42" s="199" t="s">
        <v>476</v>
      </c>
      <c r="C42" s="200">
        <v>555.065091</v>
      </c>
      <c r="D42" s="200">
        <v>555.065091</v>
      </c>
      <c r="E42" s="200">
        <v>555.065091</v>
      </c>
      <c r="F42" s="200"/>
      <c r="G42" s="200"/>
      <c r="H42" s="200"/>
      <c r="I42" s="200"/>
      <c r="J42" s="200"/>
      <c r="K42" s="200"/>
      <c r="L42" s="200"/>
      <c r="M42" s="200"/>
      <c r="N42" s="200"/>
      <c r="O42" s="200"/>
      <c r="P42" s="200"/>
    </row>
    <row r="43" ht="16.5" spans="1:16">
      <c r="A43" s="198" t="s">
        <v>477</v>
      </c>
      <c r="B43" s="199" t="s">
        <v>478</v>
      </c>
      <c r="C43" s="200">
        <v>446.783359</v>
      </c>
      <c r="D43" s="200">
        <v>446.783359</v>
      </c>
      <c r="E43" s="200">
        <v>446.783359</v>
      </c>
      <c r="F43" s="200"/>
      <c r="G43" s="200"/>
      <c r="H43" s="200"/>
      <c r="I43" s="200"/>
      <c r="J43" s="200"/>
      <c r="K43" s="200"/>
      <c r="L43" s="200"/>
      <c r="M43" s="200"/>
      <c r="N43" s="200"/>
      <c r="O43" s="200"/>
      <c r="P43" s="200"/>
    </row>
    <row r="44" ht="16.5" spans="1:16">
      <c r="A44" s="198" t="s">
        <v>479</v>
      </c>
      <c r="B44" s="199" t="s">
        <v>480</v>
      </c>
      <c r="C44" s="200">
        <v>430.189643</v>
      </c>
      <c r="D44" s="200">
        <v>430.189643</v>
      </c>
      <c r="E44" s="200">
        <v>430.189643</v>
      </c>
      <c r="F44" s="200"/>
      <c r="G44" s="200"/>
      <c r="H44" s="200"/>
      <c r="I44" s="200"/>
      <c r="J44" s="200"/>
      <c r="K44" s="200"/>
      <c r="L44" s="200"/>
      <c r="M44" s="200"/>
      <c r="N44" s="200"/>
      <c r="O44" s="200"/>
      <c r="P44" s="200"/>
    </row>
    <row r="45" ht="16.5" spans="1:16">
      <c r="A45" s="198" t="s">
        <v>481</v>
      </c>
      <c r="B45" s="199" t="s">
        <v>482</v>
      </c>
      <c r="C45" s="200">
        <v>2095.530192</v>
      </c>
      <c r="D45" s="200">
        <v>2095.530192</v>
      </c>
      <c r="E45" s="200">
        <v>2095.530192</v>
      </c>
      <c r="F45" s="200"/>
      <c r="G45" s="200"/>
      <c r="H45" s="200"/>
      <c r="I45" s="200"/>
      <c r="J45" s="200"/>
      <c r="K45" s="200"/>
      <c r="L45" s="200"/>
      <c r="M45" s="200"/>
      <c r="N45" s="200"/>
      <c r="O45" s="200"/>
      <c r="P45" s="200"/>
    </row>
    <row r="46" ht="16.5" spans="1:16">
      <c r="A46" s="198" t="s">
        <v>483</v>
      </c>
      <c r="B46" s="199" t="s">
        <v>484</v>
      </c>
      <c r="C46" s="200">
        <v>1128.381548</v>
      </c>
      <c r="D46" s="200">
        <v>1128.381548</v>
      </c>
      <c r="E46" s="200">
        <v>1128.381548</v>
      </c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0"/>
    </row>
    <row r="47" ht="16.5" spans="1:16">
      <c r="A47" s="198" t="s">
        <v>485</v>
      </c>
      <c r="B47" s="199" t="s">
        <v>486</v>
      </c>
      <c r="C47" s="200">
        <v>156.75521</v>
      </c>
      <c r="D47" s="200">
        <v>156.75521</v>
      </c>
      <c r="E47" s="200">
        <v>156.75521</v>
      </c>
      <c r="F47" s="200"/>
      <c r="G47" s="200"/>
      <c r="H47" s="200"/>
      <c r="I47" s="200"/>
      <c r="J47" s="200"/>
      <c r="K47" s="200"/>
      <c r="L47" s="200"/>
      <c r="M47" s="200"/>
      <c r="N47" s="200"/>
      <c r="O47" s="200"/>
      <c r="P47" s="200"/>
    </row>
    <row r="48" ht="16.5" spans="1:16">
      <c r="A48" s="198" t="s">
        <v>487</v>
      </c>
      <c r="B48" s="199" t="s">
        <v>488</v>
      </c>
      <c r="C48" s="200">
        <v>318.110872</v>
      </c>
      <c r="D48" s="200">
        <v>318.110872</v>
      </c>
      <c r="E48" s="200">
        <v>318.110872</v>
      </c>
      <c r="F48" s="200"/>
      <c r="G48" s="200"/>
      <c r="H48" s="200"/>
      <c r="I48" s="200"/>
      <c r="J48" s="200"/>
      <c r="K48" s="200"/>
      <c r="L48" s="200"/>
      <c r="M48" s="200"/>
      <c r="N48" s="200"/>
      <c r="O48" s="200"/>
      <c r="P48" s="200"/>
    </row>
    <row r="49" ht="16.5" spans="1:16">
      <c r="A49" s="198" t="s">
        <v>489</v>
      </c>
      <c r="B49" s="199" t="s">
        <v>490</v>
      </c>
      <c r="C49" s="200">
        <v>372.468918</v>
      </c>
      <c r="D49" s="200">
        <v>372.468918</v>
      </c>
      <c r="E49" s="200">
        <v>372.468918</v>
      </c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200"/>
    </row>
    <row r="50" ht="16.5" spans="1:16">
      <c r="A50" s="201"/>
      <c r="B50" s="202" t="s">
        <v>491</v>
      </c>
      <c r="C50" s="203">
        <v>159462.963642</v>
      </c>
      <c r="D50" s="203">
        <v>47967.442417</v>
      </c>
      <c r="E50" s="203">
        <v>46766.712417</v>
      </c>
      <c r="F50" s="203">
        <v>1200.73</v>
      </c>
      <c r="G50" s="203">
        <v>0</v>
      </c>
      <c r="H50" s="203">
        <v>0</v>
      </c>
      <c r="I50" s="203">
        <v>1200.73</v>
      </c>
      <c r="J50" s="203">
        <v>0</v>
      </c>
      <c r="K50" s="203">
        <v>111495.521225</v>
      </c>
      <c r="L50" s="203">
        <v>110871.90436</v>
      </c>
      <c r="M50" s="203">
        <v>0</v>
      </c>
      <c r="N50" s="203">
        <v>0</v>
      </c>
      <c r="O50" s="203">
        <v>0</v>
      </c>
      <c r="P50" s="203">
        <v>623.616865</v>
      </c>
    </row>
    <row r="51" ht="16.5" spans="1:16">
      <c r="A51" s="198" t="s">
        <v>492</v>
      </c>
      <c r="B51" s="199" t="s">
        <v>493</v>
      </c>
      <c r="C51" s="200">
        <v>8530.436257</v>
      </c>
      <c r="D51" s="200">
        <v>8530.436257</v>
      </c>
      <c r="E51" s="200">
        <v>8530.436257</v>
      </c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</row>
    <row r="52" ht="16.5" spans="1:16">
      <c r="A52" s="198" t="s">
        <v>494</v>
      </c>
      <c r="B52" s="199" t="s">
        <v>495</v>
      </c>
      <c r="C52" s="200">
        <v>304.922423</v>
      </c>
      <c r="D52" s="200">
        <v>304.922423</v>
      </c>
      <c r="E52" s="200">
        <v>304.922423</v>
      </c>
      <c r="F52" s="200"/>
      <c r="G52" s="200"/>
      <c r="H52" s="200"/>
      <c r="I52" s="200"/>
      <c r="J52" s="200"/>
      <c r="K52" s="200"/>
      <c r="L52" s="200"/>
      <c r="M52" s="200"/>
      <c r="N52" s="200"/>
      <c r="O52" s="200"/>
      <c r="P52" s="200"/>
    </row>
    <row r="53" ht="16.5" spans="1:16">
      <c r="A53" s="198" t="s">
        <v>496</v>
      </c>
      <c r="B53" s="199" t="s">
        <v>497</v>
      </c>
      <c r="C53" s="200">
        <v>2146.265006</v>
      </c>
      <c r="D53" s="200">
        <v>2146.265006</v>
      </c>
      <c r="E53" s="200">
        <v>946.265006</v>
      </c>
      <c r="F53" s="200">
        <v>1200</v>
      </c>
      <c r="G53" s="200"/>
      <c r="H53" s="200"/>
      <c r="I53" s="200">
        <v>1200</v>
      </c>
      <c r="J53" s="200"/>
      <c r="K53" s="200"/>
      <c r="L53" s="200"/>
      <c r="M53" s="200"/>
      <c r="N53" s="200"/>
      <c r="O53" s="200"/>
      <c r="P53" s="200"/>
    </row>
    <row r="54" ht="16.5" spans="1:16">
      <c r="A54" s="198" t="s">
        <v>498</v>
      </c>
      <c r="B54" s="199" t="s">
        <v>499</v>
      </c>
      <c r="C54" s="200">
        <v>2358.967143</v>
      </c>
      <c r="D54" s="200">
        <v>2358.967143</v>
      </c>
      <c r="E54" s="200">
        <v>2358.967143</v>
      </c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</row>
    <row r="55" ht="16.5" spans="1:16">
      <c r="A55" s="198" t="s">
        <v>500</v>
      </c>
      <c r="B55" s="199" t="s">
        <v>501</v>
      </c>
      <c r="C55" s="200">
        <v>135.429451</v>
      </c>
      <c r="D55" s="200">
        <v>135.429451</v>
      </c>
      <c r="E55" s="200">
        <v>134.699451</v>
      </c>
      <c r="F55" s="200">
        <v>0.73</v>
      </c>
      <c r="G55" s="200"/>
      <c r="H55" s="200"/>
      <c r="I55" s="200">
        <v>0.73</v>
      </c>
      <c r="J55" s="200"/>
      <c r="K55" s="200"/>
      <c r="L55" s="200"/>
      <c r="M55" s="200"/>
      <c r="N55" s="200"/>
      <c r="O55" s="200"/>
      <c r="P55" s="200"/>
    </row>
    <row r="56" ht="16.5" spans="1:16">
      <c r="A56" s="198" t="s">
        <v>502</v>
      </c>
      <c r="B56" s="199" t="s">
        <v>503</v>
      </c>
      <c r="C56" s="200">
        <v>1555.01319</v>
      </c>
      <c r="D56" s="200">
        <v>1555.01319</v>
      </c>
      <c r="E56" s="200">
        <v>1555.01319</v>
      </c>
      <c r="F56" s="200"/>
      <c r="G56" s="200"/>
      <c r="H56" s="200"/>
      <c r="I56" s="200"/>
      <c r="J56" s="200"/>
      <c r="K56" s="200"/>
      <c r="L56" s="200"/>
      <c r="M56" s="200"/>
      <c r="N56" s="200"/>
      <c r="O56" s="200"/>
      <c r="P56" s="200"/>
    </row>
    <row r="57" ht="16.5" spans="1:16">
      <c r="A57" s="198" t="s">
        <v>504</v>
      </c>
      <c r="B57" s="199" t="s">
        <v>505</v>
      </c>
      <c r="C57" s="200">
        <v>2843.470298</v>
      </c>
      <c r="D57" s="200">
        <v>2843.470298</v>
      </c>
      <c r="E57" s="200">
        <v>2843.470298</v>
      </c>
      <c r="F57" s="200"/>
      <c r="G57" s="200"/>
      <c r="H57" s="200"/>
      <c r="I57" s="200"/>
      <c r="J57" s="200"/>
      <c r="K57" s="200"/>
      <c r="L57" s="200"/>
      <c r="M57" s="200"/>
      <c r="N57" s="200"/>
      <c r="O57" s="200"/>
      <c r="P57" s="200"/>
    </row>
    <row r="58" ht="16.5" spans="1:16">
      <c r="A58" s="198" t="s">
        <v>506</v>
      </c>
      <c r="B58" s="199" t="s">
        <v>507</v>
      </c>
      <c r="C58" s="200">
        <v>1835.702347</v>
      </c>
      <c r="D58" s="200">
        <v>1835.702347</v>
      </c>
      <c r="E58" s="200">
        <v>1835.702347</v>
      </c>
      <c r="F58" s="200"/>
      <c r="G58" s="200"/>
      <c r="H58" s="200"/>
      <c r="I58" s="200"/>
      <c r="J58" s="200"/>
      <c r="K58" s="200"/>
      <c r="L58" s="200"/>
      <c r="M58" s="200"/>
      <c r="N58" s="200"/>
      <c r="O58" s="200"/>
      <c r="P58" s="200"/>
    </row>
    <row r="59" ht="16.5" spans="1:16">
      <c r="A59" s="198" t="s">
        <v>508</v>
      </c>
      <c r="B59" s="199" t="s">
        <v>509</v>
      </c>
      <c r="C59" s="200">
        <v>3706.571813</v>
      </c>
      <c r="D59" s="200">
        <v>3706.571813</v>
      </c>
      <c r="E59" s="200">
        <v>3706.571813</v>
      </c>
      <c r="F59" s="200"/>
      <c r="G59" s="200"/>
      <c r="H59" s="200"/>
      <c r="I59" s="200"/>
      <c r="J59" s="200"/>
      <c r="K59" s="200"/>
      <c r="L59" s="200"/>
      <c r="M59" s="200"/>
      <c r="N59" s="200"/>
      <c r="O59" s="200"/>
      <c r="P59" s="200"/>
    </row>
    <row r="60" ht="16.5" spans="1:16">
      <c r="A60" s="198" t="s">
        <v>510</v>
      </c>
      <c r="B60" s="199" t="s">
        <v>511</v>
      </c>
      <c r="C60" s="200">
        <v>926.748554</v>
      </c>
      <c r="D60" s="200">
        <v>926.748554</v>
      </c>
      <c r="E60" s="200">
        <v>926.748554</v>
      </c>
      <c r="F60" s="200"/>
      <c r="G60" s="200"/>
      <c r="H60" s="200"/>
      <c r="I60" s="200"/>
      <c r="J60" s="200"/>
      <c r="K60" s="200"/>
      <c r="L60" s="200"/>
      <c r="M60" s="200"/>
      <c r="N60" s="200"/>
      <c r="O60" s="200"/>
      <c r="P60" s="200"/>
    </row>
    <row r="61" ht="16.5" spans="1:16">
      <c r="A61" s="198" t="s">
        <v>512</v>
      </c>
      <c r="B61" s="199" t="s">
        <v>513</v>
      </c>
      <c r="C61" s="200">
        <v>647.581772</v>
      </c>
      <c r="D61" s="200">
        <v>647.581772</v>
      </c>
      <c r="E61" s="200">
        <v>647.581772</v>
      </c>
      <c r="F61" s="200"/>
      <c r="G61" s="200"/>
      <c r="H61" s="200"/>
      <c r="I61" s="200"/>
      <c r="J61" s="200"/>
      <c r="K61" s="200"/>
      <c r="L61" s="200"/>
      <c r="M61" s="200"/>
      <c r="N61" s="200"/>
      <c r="O61" s="200"/>
      <c r="P61" s="200"/>
    </row>
    <row r="62" ht="16.5" spans="1:16">
      <c r="A62" s="198" t="s">
        <v>514</v>
      </c>
      <c r="B62" s="199" t="s">
        <v>515</v>
      </c>
      <c r="C62" s="200">
        <v>1591.371067</v>
      </c>
      <c r="D62" s="200">
        <v>1591.371067</v>
      </c>
      <c r="E62" s="200">
        <v>1591.371067</v>
      </c>
      <c r="F62" s="200"/>
      <c r="G62" s="200"/>
      <c r="H62" s="200"/>
      <c r="I62" s="200"/>
      <c r="J62" s="200"/>
      <c r="K62" s="200"/>
      <c r="L62" s="200"/>
      <c r="M62" s="200"/>
      <c r="N62" s="200"/>
      <c r="O62" s="200"/>
      <c r="P62" s="200"/>
    </row>
    <row r="63" ht="16.5" spans="1:16">
      <c r="A63" s="198" t="s">
        <v>516</v>
      </c>
      <c r="B63" s="199" t="s">
        <v>517</v>
      </c>
      <c r="C63" s="200">
        <v>796.611812</v>
      </c>
      <c r="D63" s="200">
        <v>796.611812</v>
      </c>
      <c r="E63" s="200">
        <v>796.611812</v>
      </c>
      <c r="F63" s="200"/>
      <c r="G63" s="200"/>
      <c r="H63" s="200"/>
      <c r="I63" s="200"/>
      <c r="J63" s="200"/>
      <c r="K63" s="200"/>
      <c r="L63" s="200"/>
      <c r="M63" s="200"/>
      <c r="N63" s="200"/>
      <c r="O63" s="200"/>
      <c r="P63" s="200"/>
    </row>
    <row r="64" ht="16.5" spans="1:16">
      <c r="A64" s="198" t="s">
        <v>518</v>
      </c>
      <c r="B64" s="199" t="s">
        <v>519</v>
      </c>
      <c r="C64" s="200">
        <v>20882.8936</v>
      </c>
      <c r="D64" s="200">
        <v>1873.5936</v>
      </c>
      <c r="E64" s="200">
        <v>1873.5936</v>
      </c>
      <c r="F64" s="200"/>
      <c r="G64" s="200"/>
      <c r="H64" s="200"/>
      <c r="I64" s="200"/>
      <c r="J64" s="200"/>
      <c r="K64" s="200">
        <v>19009.3</v>
      </c>
      <c r="L64" s="200">
        <v>19009.3</v>
      </c>
      <c r="M64" s="200"/>
      <c r="N64" s="200"/>
      <c r="O64" s="200"/>
      <c r="P64" s="200"/>
    </row>
    <row r="65" ht="16.5" spans="1:16">
      <c r="A65" s="198" t="s">
        <v>520</v>
      </c>
      <c r="B65" s="199" t="s">
        <v>521</v>
      </c>
      <c r="C65" s="200">
        <v>7762.168186</v>
      </c>
      <c r="D65" s="200">
        <v>1262.168186</v>
      </c>
      <c r="E65" s="200">
        <v>1262.168186</v>
      </c>
      <c r="F65" s="200"/>
      <c r="G65" s="200"/>
      <c r="H65" s="200"/>
      <c r="I65" s="200"/>
      <c r="J65" s="200"/>
      <c r="K65" s="200">
        <v>6500</v>
      </c>
      <c r="L65" s="200">
        <v>6500</v>
      </c>
      <c r="M65" s="200"/>
      <c r="N65" s="200"/>
      <c r="O65" s="200"/>
      <c r="P65" s="200"/>
    </row>
    <row r="66" ht="16.5" spans="1:16">
      <c r="A66" s="198" t="s">
        <v>522</v>
      </c>
      <c r="B66" s="199" t="s">
        <v>523</v>
      </c>
      <c r="C66" s="200">
        <v>758.8225</v>
      </c>
      <c r="D66" s="200">
        <v>758.8225</v>
      </c>
      <c r="E66" s="200">
        <v>758.8225</v>
      </c>
      <c r="F66" s="200"/>
      <c r="G66" s="200"/>
      <c r="H66" s="200"/>
      <c r="I66" s="200"/>
      <c r="J66" s="200"/>
      <c r="K66" s="200"/>
      <c r="L66" s="200"/>
      <c r="M66" s="200"/>
      <c r="N66" s="200"/>
      <c r="O66" s="200"/>
      <c r="P66" s="200"/>
    </row>
    <row r="67" ht="16.5" spans="1:16">
      <c r="A67" s="198" t="s">
        <v>524</v>
      </c>
      <c r="B67" s="199" t="s">
        <v>525</v>
      </c>
      <c r="C67" s="200">
        <v>4715.309081</v>
      </c>
      <c r="D67" s="200">
        <v>1215.309081</v>
      </c>
      <c r="E67" s="200">
        <v>1215.309081</v>
      </c>
      <c r="F67" s="200"/>
      <c r="G67" s="200"/>
      <c r="H67" s="200"/>
      <c r="I67" s="200"/>
      <c r="J67" s="200"/>
      <c r="K67" s="200">
        <v>3500</v>
      </c>
      <c r="L67" s="200">
        <v>3500</v>
      </c>
      <c r="M67" s="200"/>
      <c r="N67" s="200"/>
      <c r="O67" s="200"/>
      <c r="P67" s="200"/>
    </row>
    <row r="68" ht="16.5" spans="1:16">
      <c r="A68" s="198" t="s">
        <v>526</v>
      </c>
      <c r="B68" s="199" t="s">
        <v>527</v>
      </c>
      <c r="C68" s="200">
        <v>1011.146267</v>
      </c>
      <c r="D68" s="200">
        <v>1011.146267</v>
      </c>
      <c r="E68" s="200">
        <v>1011.146267</v>
      </c>
      <c r="F68" s="200"/>
      <c r="G68" s="200"/>
      <c r="H68" s="200"/>
      <c r="I68" s="200"/>
      <c r="J68" s="200"/>
      <c r="K68" s="200"/>
      <c r="L68" s="200"/>
      <c r="M68" s="200"/>
      <c r="N68" s="200"/>
      <c r="O68" s="200"/>
      <c r="P68" s="200"/>
    </row>
    <row r="69" ht="16.5" spans="1:16">
      <c r="A69" s="198" t="s">
        <v>528</v>
      </c>
      <c r="B69" s="199" t="s">
        <v>529</v>
      </c>
      <c r="C69" s="200">
        <v>69723.616865</v>
      </c>
      <c r="D69" s="200">
        <v>3100</v>
      </c>
      <c r="E69" s="200">
        <v>3100</v>
      </c>
      <c r="F69" s="200"/>
      <c r="G69" s="200"/>
      <c r="H69" s="200"/>
      <c r="I69" s="200"/>
      <c r="J69" s="200"/>
      <c r="K69" s="200">
        <v>66623.616865</v>
      </c>
      <c r="L69" s="200">
        <v>66000</v>
      </c>
      <c r="M69" s="200"/>
      <c r="N69" s="200"/>
      <c r="O69" s="200"/>
      <c r="P69" s="200">
        <v>623.616865</v>
      </c>
    </row>
    <row r="70" ht="16.5" spans="1:16">
      <c r="A70" s="198" t="s">
        <v>530</v>
      </c>
      <c r="B70" s="199" t="s">
        <v>531</v>
      </c>
      <c r="C70" s="200">
        <v>1277.56</v>
      </c>
      <c r="D70" s="200">
        <v>571.157315</v>
      </c>
      <c r="E70" s="200">
        <v>571.157315</v>
      </c>
      <c r="F70" s="200"/>
      <c r="G70" s="200"/>
      <c r="H70" s="200"/>
      <c r="I70" s="200"/>
      <c r="J70" s="200"/>
      <c r="K70" s="200">
        <v>706.402685</v>
      </c>
      <c r="L70" s="200">
        <v>706.402685</v>
      </c>
      <c r="M70" s="200"/>
      <c r="N70" s="200"/>
      <c r="O70" s="200"/>
      <c r="P70" s="200"/>
    </row>
    <row r="71" ht="16.5" spans="1:16">
      <c r="A71" s="198" t="s">
        <v>532</v>
      </c>
      <c r="B71" s="199" t="s">
        <v>533</v>
      </c>
      <c r="C71" s="200">
        <v>1453.09</v>
      </c>
      <c r="D71" s="200">
        <v>441.669648</v>
      </c>
      <c r="E71" s="200">
        <v>441.669648</v>
      </c>
      <c r="F71" s="200"/>
      <c r="G71" s="200"/>
      <c r="H71" s="200"/>
      <c r="I71" s="200"/>
      <c r="J71" s="200"/>
      <c r="K71" s="200">
        <v>1011.420352</v>
      </c>
      <c r="L71" s="200">
        <v>1011.420352</v>
      </c>
      <c r="M71" s="200"/>
      <c r="N71" s="200"/>
      <c r="O71" s="200"/>
      <c r="P71" s="200"/>
    </row>
    <row r="72" ht="16.5" spans="1:16">
      <c r="A72" s="198" t="s">
        <v>534</v>
      </c>
      <c r="B72" s="199" t="s">
        <v>535</v>
      </c>
      <c r="C72" s="200">
        <v>2574.48</v>
      </c>
      <c r="D72" s="200">
        <v>751.542976</v>
      </c>
      <c r="E72" s="200">
        <v>751.542976</v>
      </c>
      <c r="F72" s="200"/>
      <c r="G72" s="200"/>
      <c r="H72" s="200"/>
      <c r="I72" s="200"/>
      <c r="J72" s="200"/>
      <c r="K72" s="200">
        <v>1822.937024</v>
      </c>
      <c r="L72" s="200">
        <v>1822.937024</v>
      </c>
      <c r="M72" s="200"/>
      <c r="N72" s="200"/>
      <c r="O72" s="200"/>
      <c r="P72" s="200"/>
    </row>
    <row r="73" ht="16.5" spans="1:16">
      <c r="A73" s="198" t="s">
        <v>536</v>
      </c>
      <c r="B73" s="199" t="s">
        <v>537</v>
      </c>
      <c r="C73" s="200">
        <v>2307.65</v>
      </c>
      <c r="D73" s="200">
        <v>618.32719</v>
      </c>
      <c r="E73" s="200">
        <v>618.32719</v>
      </c>
      <c r="F73" s="200"/>
      <c r="G73" s="200"/>
      <c r="H73" s="200"/>
      <c r="I73" s="200"/>
      <c r="J73" s="200"/>
      <c r="K73" s="200">
        <v>1689.32281</v>
      </c>
      <c r="L73" s="200">
        <v>1689.32281</v>
      </c>
      <c r="M73" s="200"/>
      <c r="N73" s="200"/>
      <c r="O73" s="200"/>
      <c r="P73" s="200"/>
    </row>
    <row r="74" ht="16.5" spans="1:16">
      <c r="A74" s="198" t="s">
        <v>538</v>
      </c>
      <c r="B74" s="199" t="s">
        <v>539</v>
      </c>
      <c r="C74" s="200">
        <v>1202.87</v>
      </c>
      <c r="D74" s="200">
        <v>414.098646</v>
      </c>
      <c r="E74" s="200">
        <v>414.098646</v>
      </c>
      <c r="F74" s="200"/>
      <c r="G74" s="200"/>
      <c r="H74" s="200"/>
      <c r="I74" s="200"/>
      <c r="J74" s="200"/>
      <c r="K74" s="200">
        <v>788.771354</v>
      </c>
      <c r="L74" s="200">
        <v>788.771354</v>
      </c>
      <c r="M74" s="200"/>
      <c r="N74" s="200"/>
      <c r="O74" s="200"/>
      <c r="P74" s="200"/>
    </row>
    <row r="75" ht="16.5" spans="1:16">
      <c r="A75" s="198" t="s">
        <v>540</v>
      </c>
      <c r="B75" s="199" t="s">
        <v>541</v>
      </c>
      <c r="C75" s="200">
        <v>1135.9</v>
      </c>
      <c r="D75" s="200">
        <v>462.357523</v>
      </c>
      <c r="E75" s="200">
        <v>462.357523</v>
      </c>
      <c r="F75" s="200"/>
      <c r="G75" s="200"/>
      <c r="H75" s="200"/>
      <c r="I75" s="200"/>
      <c r="J75" s="200"/>
      <c r="K75" s="200">
        <v>673.542477</v>
      </c>
      <c r="L75" s="200">
        <v>673.542477</v>
      </c>
      <c r="M75" s="200"/>
      <c r="N75" s="200"/>
      <c r="O75" s="200"/>
      <c r="P75" s="200"/>
    </row>
    <row r="76" ht="16.5" spans="1:16">
      <c r="A76" s="198" t="s">
        <v>542</v>
      </c>
      <c r="B76" s="199" t="s">
        <v>543</v>
      </c>
      <c r="C76" s="200">
        <v>956.51</v>
      </c>
      <c r="D76" s="200">
        <v>376.324307</v>
      </c>
      <c r="E76" s="200">
        <v>376.324307</v>
      </c>
      <c r="F76" s="200"/>
      <c r="G76" s="200"/>
      <c r="H76" s="200"/>
      <c r="I76" s="200"/>
      <c r="J76" s="200"/>
      <c r="K76" s="200">
        <v>580.185693</v>
      </c>
      <c r="L76" s="200">
        <v>580.185693</v>
      </c>
      <c r="M76" s="200"/>
      <c r="N76" s="200"/>
      <c r="O76" s="200"/>
      <c r="P76" s="200"/>
    </row>
    <row r="77" ht="16.5" spans="1:16">
      <c r="A77" s="198" t="s">
        <v>544</v>
      </c>
      <c r="B77" s="199" t="s">
        <v>545</v>
      </c>
      <c r="C77" s="200">
        <v>1234.36</v>
      </c>
      <c r="D77" s="200">
        <v>375.232355</v>
      </c>
      <c r="E77" s="200">
        <v>375.232355</v>
      </c>
      <c r="F77" s="200"/>
      <c r="G77" s="200"/>
      <c r="H77" s="200"/>
      <c r="I77" s="200"/>
      <c r="J77" s="200"/>
      <c r="K77" s="200">
        <v>859.127645</v>
      </c>
      <c r="L77" s="200">
        <v>859.127645</v>
      </c>
      <c r="M77" s="200"/>
      <c r="N77" s="200"/>
      <c r="O77" s="200"/>
      <c r="P77" s="200"/>
    </row>
    <row r="78" ht="16.5" spans="1:16">
      <c r="A78" s="198" t="s">
        <v>546</v>
      </c>
      <c r="B78" s="199" t="s">
        <v>547</v>
      </c>
      <c r="C78" s="200">
        <v>5414.6936</v>
      </c>
      <c r="D78" s="200">
        <v>1318.50441</v>
      </c>
      <c r="E78" s="200">
        <v>1318.50441</v>
      </c>
      <c r="F78" s="200"/>
      <c r="G78" s="200"/>
      <c r="H78" s="200"/>
      <c r="I78" s="200"/>
      <c r="J78" s="200"/>
      <c r="K78" s="200">
        <v>4096.18919</v>
      </c>
      <c r="L78" s="200">
        <v>4096.18919</v>
      </c>
      <c r="M78" s="200"/>
      <c r="N78" s="200"/>
      <c r="O78" s="200"/>
      <c r="P78" s="200"/>
    </row>
    <row r="79" ht="16.5" spans="1:16">
      <c r="A79" s="198" t="s">
        <v>548</v>
      </c>
      <c r="B79" s="199" t="s">
        <v>549</v>
      </c>
      <c r="C79" s="200">
        <v>1059</v>
      </c>
      <c r="D79" s="200">
        <v>343.587974</v>
      </c>
      <c r="E79" s="200">
        <v>343.587974</v>
      </c>
      <c r="F79" s="200"/>
      <c r="G79" s="200"/>
      <c r="H79" s="200"/>
      <c r="I79" s="200"/>
      <c r="J79" s="200"/>
      <c r="K79" s="200">
        <v>715.412026</v>
      </c>
      <c r="L79" s="200">
        <v>715.412026</v>
      </c>
      <c r="M79" s="200"/>
      <c r="N79" s="200"/>
      <c r="O79" s="200"/>
      <c r="P79" s="200"/>
    </row>
    <row r="80" ht="16.5" spans="1:16">
      <c r="A80" s="198" t="s">
        <v>550</v>
      </c>
      <c r="B80" s="199" t="s">
        <v>551</v>
      </c>
      <c r="C80" s="200">
        <v>1335.34</v>
      </c>
      <c r="D80" s="200">
        <v>448.874602</v>
      </c>
      <c r="E80" s="200">
        <v>448.874602</v>
      </c>
      <c r="F80" s="200"/>
      <c r="G80" s="200"/>
      <c r="H80" s="200"/>
      <c r="I80" s="200"/>
      <c r="J80" s="200"/>
      <c r="K80" s="200">
        <v>886.465398</v>
      </c>
      <c r="L80" s="200">
        <v>886.465398</v>
      </c>
      <c r="M80" s="200"/>
      <c r="N80" s="200"/>
      <c r="O80" s="200"/>
      <c r="P80" s="200"/>
    </row>
    <row r="81" ht="16.5" spans="1:16">
      <c r="A81" s="198" t="s">
        <v>552</v>
      </c>
      <c r="B81" s="199" t="s">
        <v>553</v>
      </c>
      <c r="C81" s="200">
        <v>1552.88</v>
      </c>
      <c r="D81" s="200">
        <v>562.256896</v>
      </c>
      <c r="E81" s="200">
        <v>562.256896</v>
      </c>
      <c r="F81" s="200"/>
      <c r="G81" s="200"/>
      <c r="H81" s="200"/>
      <c r="I81" s="200"/>
      <c r="J81" s="200"/>
      <c r="K81" s="200">
        <v>990.623104</v>
      </c>
      <c r="L81" s="200">
        <v>990.623104</v>
      </c>
      <c r="M81" s="200"/>
      <c r="N81" s="200"/>
      <c r="O81" s="200"/>
      <c r="P81" s="200"/>
    </row>
    <row r="82" ht="16.5" spans="1:16">
      <c r="A82" s="198" t="s">
        <v>554</v>
      </c>
      <c r="B82" s="199" t="s">
        <v>555</v>
      </c>
      <c r="C82" s="200">
        <v>1070.12</v>
      </c>
      <c r="D82" s="200">
        <v>391.53039</v>
      </c>
      <c r="E82" s="200">
        <v>391.53039</v>
      </c>
      <c r="F82" s="200"/>
      <c r="G82" s="200"/>
      <c r="H82" s="200"/>
      <c r="I82" s="200"/>
      <c r="J82" s="200"/>
      <c r="K82" s="200">
        <v>678.58961</v>
      </c>
      <c r="L82" s="200">
        <v>678.58961</v>
      </c>
      <c r="M82" s="200"/>
      <c r="N82" s="200"/>
      <c r="O82" s="200"/>
      <c r="P82" s="200"/>
    </row>
    <row r="83" ht="16.5" spans="1:16">
      <c r="A83" s="198" t="s">
        <v>556</v>
      </c>
      <c r="B83" s="199" t="s">
        <v>557</v>
      </c>
      <c r="C83" s="200">
        <v>98.36</v>
      </c>
      <c r="D83" s="200">
        <v>38.938371</v>
      </c>
      <c r="E83" s="200">
        <v>38.938371</v>
      </c>
      <c r="F83" s="200"/>
      <c r="G83" s="200"/>
      <c r="H83" s="200"/>
      <c r="I83" s="200"/>
      <c r="J83" s="200"/>
      <c r="K83" s="200">
        <v>59.421629</v>
      </c>
      <c r="L83" s="200">
        <v>59.421629</v>
      </c>
      <c r="M83" s="200"/>
      <c r="N83" s="200"/>
      <c r="O83" s="200"/>
      <c r="P83" s="200"/>
    </row>
    <row r="84" ht="16.5" spans="1:16">
      <c r="A84" s="198" t="s">
        <v>558</v>
      </c>
      <c r="B84" s="199" t="s">
        <v>559</v>
      </c>
      <c r="C84" s="200">
        <v>538.65</v>
      </c>
      <c r="D84" s="200">
        <v>234.456637</v>
      </c>
      <c r="E84" s="200">
        <v>234.456637</v>
      </c>
      <c r="F84" s="200"/>
      <c r="G84" s="200"/>
      <c r="H84" s="200"/>
      <c r="I84" s="200"/>
      <c r="J84" s="200"/>
      <c r="K84" s="200">
        <v>304.193363</v>
      </c>
      <c r="L84" s="200">
        <v>304.193363</v>
      </c>
      <c r="M84" s="200"/>
      <c r="N84" s="200"/>
      <c r="O84" s="200"/>
      <c r="P84" s="200"/>
    </row>
    <row r="85" ht="16.5" spans="1:16">
      <c r="A85" s="198" t="s">
        <v>560</v>
      </c>
      <c r="B85" s="199" t="s">
        <v>561</v>
      </c>
      <c r="C85" s="200">
        <v>3885.083587</v>
      </c>
      <c r="D85" s="200">
        <v>3885.083587</v>
      </c>
      <c r="E85" s="200">
        <v>3885.083587</v>
      </c>
      <c r="F85" s="200"/>
      <c r="G85" s="200"/>
      <c r="H85" s="200"/>
      <c r="I85" s="200"/>
      <c r="J85" s="200"/>
      <c r="K85" s="200"/>
      <c r="L85" s="200"/>
      <c r="M85" s="200"/>
      <c r="N85" s="200"/>
      <c r="O85" s="200"/>
      <c r="P85" s="200"/>
    </row>
    <row r="86" ht="16.5" spans="1:16">
      <c r="A86" s="198" t="s">
        <v>562</v>
      </c>
      <c r="B86" s="199" t="s">
        <v>563</v>
      </c>
      <c r="C86" s="200">
        <v>133.368823</v>
      </c>
      <c r="D86" s="200">
        <v>133.368823</v>
      </c>
      <c r="E86" s="200">
        <v>133.368823</v>
      </c>
      <c r="F86" s="200"/>
      <c r="G86" s="200"/>
      <c r="H86" s="200"/>
      <c r="I86" s="200"/>
      <c r="J86" s="200"/>
      <c r="K86" s="200"/>
      <c r="L86" s="200"/>
      <c r="M86" s="200"/>
      <c r="N86" s="200"/>
      <c r="O86" s="200"/>
      <c r="P86" s="200"/>
    </row>
    <row r="87" ht="16.5" spans="1:16">
      <c r="A87" s="201"/>
      <c r="B87" s="202" t="s">
        <v>564</v>
      </c>
      <c r="C87" s="203">
        <v>37137.276538</v>
      </c>
      <c r="D87" s="203">
        <v>37137.276538</v>
      </c>
      <c r="E87" s="203">
        <v>36098.684487</v>
      </c>
      <c r="F87" s="203">
        <v>1038.592051</v>
      </c>
      <c r="G87" s="203">
        <v>120</v>
      </c>
      <c r="H87" s="203">
        <v>10</v>
      </c>
      <c r="I87" s="203">
        <v>908.592051</v>
      </c>
      <c r="J87" s="203">
        <v>0</v>
      </c>
      <c r="K87" s="203">
        <v>0</v>
      </c>
      <c r="L87" s="203">
        <v>0</v>
      </c>
      <c r="M87" s="203">
        <v>0</v>
      </c>
      <c r="N87" s="203">
        <v>0</v>
      </c>
      <c r="O87" s="203">
        <v>0</v>
      </c>
      <c r="P87" s="203">
        <v>0</v>
      </c>
    </row>
    <row r="88" ht="16.5" spans="1:16">
      <c r="A88" s="198" t="s">
        <v>565</v>
      </c>
      <c r="B88" s="199" t="s">
        <v>566</v>
      </c>
      <c r="C88" s="200">
        <v>2686.217031</v>
      </c>
      <c r="D88" s="200">
        <v>2686.217031</v>
      </c>
      <c r="E88" s="200">
        <v>2686.217031</v>
      </c>
      <c r="F88" s="200"/>
      <c r="G88" s="200"/>
      <c r="H88" s="200"/>
      <c r="I88" s="200"/>
      <c r="J88" s="200"/>
      <c r="K88" s="200"/>
      <c r="L88" s="200"/>
      <c r="M88" s="200"/>
      <c r="N88" s="200"/>
      <c r="O88" s="200"/>
      <c r="P88" s="200"/>
    </row>
    <row r="89" ht="16.5" spans="1:16">
      <c r="A89" s="198" t="s">
        <v>567</v>
      </c>
      <c r="B89" s="199" t="s">
        <v>568</v>
      </c>
      <c r="C89" s="200">
        <v>4612.550518</v>
      </c>
      <c r="D89" s="200">
        <v>4612.550518</v>
      </c>
      <c r="E89" s="200">
        <v>4566.550518</v>
      </c>
      <c r="F89" s="200">
        <v>46</v>
      </c>
      <c r="G89" s="200"/>
      <c r="H89" s="200"/>
      <c r="I89" s="200">
        <v>46</v>
      </c>
      <c r="J89" s="200"/>
      <c r="K89" s="200"/>
      <c r="L89" s="200"/>
      <c r="M89" s="200"/>
      <c r="N89" s="200"/>
      <c r="O89" s="200"/>
      <c r="P89" s="200"/>
    </row>
    <row r="90" ht="16.5" spans="1:16">
      <c r="A90" s="198" t="s">
        <v>569</v>
      </c>
      <c r="B90" s="199" t="s">
        <v>570</v>
      </c>
      <c r="C90" s="200">
        <v>522.942119</v>
      </c>
      <c r="D90" s="200">
        <v>522.942119</v>
      </c>
      <c r="E90" s="200">
        <v>402.942119</v>
      </c>
      <c r="F90" s="200">
        <v>120</v>
      </c>
      <c r="G90" s="200">
        <v>120</v>
      </c>
      <c r="H90" s="200"/>
      <c r="I90" s="200"/>
      <c r="J90" s="200"/>
      <c r="K90" s="200"/>
      <c r="L90" s="200"/>
      <c r="M90" s="200"/>
      <c r="N90" s="200"/>
      <c r="O90" s="200"/>
      <c r="P90" s="200"/>
    </row>
    <row r="91" ht="16.5" spans="1:16">
      <c r="A91" s="198" t="s">
        <v>571</v>
      </c>
      <c r="B91" s="199" t="s">
        <v>572</v>
      </c>
      <c r="C91" s="200">
        <v>226.8</v>
      </c>
      <c r="D91" s="200">
        <v>226.8</v>
      </c>
      <c r="E91" s="200"/>
      <c r="F91" s="200">
        <v>226.8</v>
      </c>
      <c r="G91" s="200"/>
      <c r="H91" s="200"/>
      <c r="I91" s="200">
        <v>226.8</v>
      </c>
      <c r="J91" s="200"/>
      <c r="K91" s="200"/>
      <c r="L91" s="200"/>
      <c r="M91" s="200"/>
      <c r="N91" s="200"/>
      <c r="O91" s="200"/>
      <c r="P91" s="200"/>
    </row>
    <row r="92" ht="16.5" spans="1:16">
      <c r="A92" s="198" t="s">
        <v>573</v>
      </c>
      <c r="B92" s="199" t="s">
        <v>574</v>
      </c>
      <c r="C92" s="200">
        <v>8944.401088</v>
      </c>
      <c r="D92" s="200">
        <v>8944.401088</v>
      </c>
      <c r="E92" s="200">
        <v>8944.401088</v>
      </c>
      <c r="F92" s="200"/>
      <c r="G92" s="200"/>
      <c r="H92" s="200"/>
      <c r="I92" s="200"/>
      <c r="J92" s="200"/>
      <c r="K92" s="200"/>
      <c r="L92" s="200"/>
      <c r="M92" s="200"/>
      <c r="N92" s="200"/>
      <c r="O92" s="200"/>
      <c r="P92" s="200"/>
    </row>
    <row r="93" ht="16.5" spans="1:16">
      <c r="A93" s="198" t="s">
        <v>575</v>
      </c>
      <c r="B93" s="199" t="s">
        <v>576</v>
      </c>
      <c r="C93" s="200">
        <v>1033.621439</v>
      </c>
      <c r="D93" s="200">
        <v>1033.621439</v>
      </c>
      <c r="E93" s="200">
        <v>1033.621439</v>
      </c>
      <c r="F93" s="200"/>
      <c r="G93" s="200"/>
      <c r="H93" s="200"/>
      <c r="I93" s="200"/>
      <c r="J93" s="200"/>
      <c r="K93" s="200"/>
      <c r="L93" s="200"/>
      <c r="M93" s="200"/>
      <c r="N93" s="200"/>
      <c r="O93" s="200"/>
      <c r="P93" s="200"/>
    </row>
    <row r="94" ht="16.5" spans="1:16">
      <c r="A94" s="198" t="s">
        <v>577</v>
      </c>
      <c r="B94" s="199" t="s">
        <v>578</v>
      </c>
      <c r="C94" s="200">
        <v>770.41669</v>
      </c>
      <c r="D94" s="200">
        <v>770.41669</v>
      </c>
      <c r="E94" s="200">
        <v>770.41669</v>
      </c>
      <c r="F94" s="200"/>
      <c r="G94" s="200"/>
      <c r="H94" s="200"/>
      <c r="I94" s="200"/>
      <c r="J94" s="200"/>
      <c r="K94" s="200"/>
      <c r="L94" s="200"/>
      <c r="M94" s="200"/>
      <c r="N94" s="200"/>
      <c r="O94" s="200"/>
      <c r="P94" s="200"/>
    </row>
    <row r="95" ht="16.5" spans="1:16">
      <c r="A95" s="198" t="s">
        <v>579</v>
      </c>
      <c r="B95" s="199" t="s">
        <v>580</v>
      </c>
      <c r="C95" s="200">
        <v>129.810256</v>
      </c>
      <c r="D95" s="200">
        <v>129.810256</v>
      </c>
      <c r="E95" s="200">
        <v>107.848205</v>
      </c>
      <c r="F95" s="200">
        <v>21.962051</v>
      </c>
      <c r="G95" s="200"/>
      <c r="H95" s="200"/>
      <c r="I95" s="200">
        <v>21.962051</v>
      </c>
      <c r="J95" s="200"/>
      <c r="K95" s="200"/>
      <c r="L95" s="200"/>
      <c r="M95" s="200"/>
      <c r="N95" s="200"/>
      <c r="O95" s="200"/>
      <c r="P95" s="200"/>
    </row>
    <row r="96" ht="16.5" spans="1:16">
      <c r="A96" s="198" t="s">
        <v>581</v>
      </c>
      <c r="B96" s="199" t="s">
        <v>582</v>
      </c>
      <c r="C96" s="200">
        <v>1047.53296</v>
      </c>
      <c r="D96" s="200">
        <v>1047.53296</v>
      </c>
      <c r="E96" s="200">
        <v>1047.53296</v>
      </c>
      <c r="F96" s="200"/>
      <c r="G96" s="200"/>
      <c r="H96" s="200"/>
      <c r="I96" s="200"/>
      <c r="J96" s="200"/>
      <c r="K96" s="200"/>
      <c r="L96" s="200"/>
      <c r="M96" s="200"/>
      <c r="N96" s="200"/>
      <c r="O96" s="200"/>
      <c r="P96" s="200"/>
    </row>
    <row r="97" ht="16.5" spans="1:16">
      <c r="A97" s="198" t="s">
        <v>583</v>
      </c>
      <c r="B97" s="199" t="s">
        <v>584</v>
      </c>
      <c r="C97" s="200">
        <v>1750.138009</v>
      </c>
      <c r="D97" s="200">
        <v>1750.138009</v>
      </c>
      <c r="E97" s="200">
        <v>1750.138009</v>
      </c>
      <c r="F97" s="200"/>
      <c r="G97" s="200"/>
      <c r="H97" s="200"/>
      <c r="I97" s="200"/>
      <c r="J97" s="200"/>
      <c r="K97" s="200"/>
      <c r="L97" s="200"/>
      <c r="M97" s="200"/>
      <c r="N97" s="200"/>
      <c r="O97" s="200"/>
      <c r="P97" s="200"/>
    </row>
    <row r="98" ht="16.5" spans="1:16">
      <c r="A98" s="198" t="s">
        <v>585</v>
      </c>
      <c r="B98" s="199" t="s">
        <v>586</v>
      </c>
      <c r="C98" s="200">
        <v>705.640829</v>
      </c>
      <c r="D98" s="200">
        <v>705.640829</v>
      </c>
      <c r="E98" s="200">
        <v>705.640829</v>
      </c>
      <c r="F98" s="200"/>
      <c r="G98" s="200"/>
      <c r="H98" s="200"/>
      <c r="I98" s="200"/>
      <c r="J98" s="200"/>
      <c r="K98" s="200"/>
      <c r="L98" s="200"/>
      <c r="M98" s="200"/>
      <c r="N98" s="200"/>
      <c r="O98" s="200"/>
      <c r="P98" s="200"/>
    </row>
    <row r="99" ht="16.5" spans="1:16">
      <c r="A99" s="198" t="s">
        <v>587</v>
      </c>
      <c r="B99" s="199" t="s">
        <v>588</v>
      </c>
      <c r="C99" s="200">
        <v>3227.781026</v>
      </c>
      <c r="D99" s="200">
        <v>3227.781026</v>
      </c>
      <c r="E99" s="200">
        <v>3045.781026</v>
      </c>
      <c r="F99" s="200">
        <v>182</v>
      </c>
      <c r="G99" s="200"/>
      <c r="H99" s="200"/>
      <c r="I99" s="200">
        <v>182</v>
      </c>
      <c r="J99" s="200"/>
      <c r="K99" s="200"/>
      <c r="L99" s="200"/>
      <c r="M99" s="200"/>
      <c r="N99" s="200"/>
      <c r="O99" s="200"/>
      <c r="P99" s="200"/>
    </row>
    <row r="100" ht="16.5" spans="1:16">
      <c r="A100" s="198" t="s">
        <v>589</v>
      </c>
      <c r="B100" s="199" t="s">
        <v>590</v>
      </c>
      <c r="C100" s="200">
        <v>495.95392</v>
      </c>
      <c r="D100" s="200">
        <v>495.95392</v>
      </c>
      <c r="E100" s="200">
        <v>495.95392</v>
      </c>
      <c r="F100" s="200"/>
      <c r="G100" s="200"/>
      <c r="H100" s="200"/>
      <c r="I100" s="200"/>
      <c r="J100" s="200"/>
      <c r="K100" s="200"/>
      <c r="L100" s="200"/>
      <c r="M100" s="200"/>
      <c r="N100" s="200"/>
      <c r="O100" s="200"/>
      <c r="P100" s="200"/>
    </row>
    <row r="101" ht="16.5" spans="1:16">
      <c r="A101" s="198" t="s">
        <v>591</v>
      </c>
      <c r="B101" s="199" t="s">
        <v>592</v>
      </c>
      <c r="C101" s="200">
        <v>1730.912227</v>
      </c>
      <c r="D101" s="200">
        <v>1730.912227</v>
      </c>
      <c r="E101" s="200">
        <v>1442.912227</v>
      </c>
      <c r="F101" s="200">
        <v>288</v>
      </c>
      <c r="G101" s="200"/>
      <c r="H101" s="200">
        <v>10</v>
      </c>
      <c r="I101" s="200">
        <v>278</v>
      </c>
      <c r="J101" s="200"/>
      <c r="K101" s="200"/>
      <c r="L101" s="200"/>
      <c r="M101" s="200"/>
      <c r="N101" s="200"/>
      <c r="O101" s="200"/>
      <c r="P101" s="200"/>
    </row>
    <row r="102" ht="16.5" spans="1:16">
      <c r="A102" s="198" t="s">
        <v>593</v>
      </c>
      <c r="B102" s="199" t="s">
        <v>594</v>
      </c>
      <c r="C102" s="200">
        <v>574.752086</v>
      </c>
      <c r="D102" s="200">
        <v>574.752086</v>
      </c>
      <c r="E102" s="200">
        <v>574.752086</v>
      </c>
      <c r="F102" s="200"/>
      <c r="G102" s="200"/>
      <c r="H102" s="200"/>
      <c r="I102" s="200"/>
      <c r="J102" s="200"/>
      <c r="K102" s="200"/>
      <c r="L102" s="200"/>
      <c r="M102" s="200"/>
      <c r="N102" s="200"/>
      <c r="O102" s="200"/>
      <c r="P102" s="200"/>
    </row>
    <row r="103" ht="16.5" spans="1:16">
      <c r="A103" s="198" t="s">
        <v>595</v>
      </c>
      <c r="B103" s="199" t="s">
        <v>596</v>
      </c>
      <c r="C103" s="200">
        <v>5815.497285</v>
      </c>
      <c r="D103" s="200">
        <v>5815.497285</v>
      </c>
      <c r="E103" s="200">
        <v>5815.497285</v>
      </c>
      <c r="F103" s="200"/>
      <c r="G103" s="200"/>
      <c r="H103" s="200"/>
      <c r="I103" s="200"/>
      <c r="J103" s="200"/>
      <c r="K103" s="200"/>
      <c r="L103" s="200"/>
      <c r="M103" s="200"/>
      <c r="N103" s="200"/>
      <c r="O103" s="200"/>
      <c r="P103" s="200"/>
    </row>
    <row r="104" ht="16.5" spans="1:16">
      <c r="A104" s="198" t="s">
        <v>597</v>
      </c>
      <c r="B104" s="199" t="s">
        <v>598</v>
      </c>
      <c r="C104" s="200">
        <v>689.507941</v>
      </c>
      <c r="D104" s="200">
        <v>689.507941</v>
      </c>
      <c r="E104" s="200">
        <v>689.507941</v>
      </c>
      <c r="F104" s="200"/>
      <c r="G104" s="200"/>
      <c r="H104" s="200"/>
      <c r="I104" s="200"/>
      <c r="J104" s="200"/>
      <c r="K104" s="200"/>
      <c r="L104" s="200"/>
      <c r="M104" s="200"/>
      <c r="N104" s="200"/>
      <c r="O104" s="200"/>
      <c r="P104" s="200"/>
    </row>
    <row r="105" ht="16.5" spans="1:16">
      <c r="A105" s="198" t="s">
        <v>599</v>
      </c>
      <c r="B105" s="199" t="s">
        <v>600</v>
      </c>
      <c r="C105" s="200">
        <v>2172.801114</v>
      </c>
      <c r="D105" s="200">
        <v>2172.801114</v>
      </c>
      <c r="E105" s="200">
        <v>2018.971114</v>
      </c>
      <c r="F105" s="200">
        <v>153.83</v>
      </c>
      <c r="G105" s="200"/>
      <c r="H105" s="200"/>
      <c r="I105" s="200">
        <v>153.83</v>
      </c>
      <c r="J105" s="200"/>
      <c r="K105" s="200"/>
      <c r="L105" s="200"/>
      <c r="M105" s="200"/>
      <c r="N105" s="200"/>
      <c r="O105" s="200"/>
      <c r="P105" s="200"/>
    </row>
    <row r="106" ht="16.5" spans="1:16">
      <c r="A106" s="201"/>
      <c r="B106" s="202" t="s">
        <v>601</v>
      </c>
      <c r="C106" s="203">
        <v>16019.541207</v>
      </c>
      <c r="D106" s="203">
        <v>16019.541207</v>
      </c>
      <c r="E106" s="203">
        <v>16019.541207</v>
      </c>
      <c r="F106" s="203">
        <v>0</v>
      </c>
      <c r="G106" s="203">
        <v>0</v>
      </c>
      <c r="H106" s="203">
        <v>0</v>
      </c>
      <c r="I106" s="203">
        <v>0</v>
      </c>
      <c r="J106" s="203">
        <v>0</v>
      </c>
      <c r="K106" s="203">
        <v>0</v>
      </c>
      <c r="L106" s="203">
        <v>0</v>
      </c>
      <c r="M106" s="203">
        <v>0</v>
      </c>
      <c r="N106" s="203">
        <v>0</v>
      </c>
      <c r="O106" s="203">
        <v>0</v>
      </c>
      <c r="P106" s="203">
        <v>0</v>
      </c>
    </row>
    <row r="107" ht="16.5" spans="1:16">
      <c r="A107" s="198" t="s">
        <v>602</v>
      </c>
      <c r="B107" s="199" t="s">
        <v>603</v>
      </c>
      <c r="C107" s="200">
        <v>2585.656264</v>
      </c>
      <c r="D107" s="200">
        <v>2585.656264</v>
      </c>
      <c r="E107" s="200">
        <v>2585.656264</v>
      </c>
      <c r="F107" s="200"/>
      <c r="G107" s="200"/>
      <c r="H107" s="200"/>
      <c r="I107" s="200"/>
      <c r="J107" s="200"/>
      <c r="K107" s="200"/>
      <c r="L107" s="200"/>
      <c r="M107" s="200"/>
      <c r="N107" s="200"/>
      <c r="O107" s="200"/>
      <c r="P107" s="200"/>
    </row>
    <row r="108" ht="16.5" spans="1:16">
      <c r="A108" s="198" t="s">
        <v>604</v>
      </c>
      <c r="B108" s="199" t="s">
        <v>605</v>
      </c>
      <c r="C108" s="200">
        <v>580.599331</v>
      </c>
      <c r="D108" s="200">
        <v>580.599331</v>
      </c>
      <c r="E108" s="200">
        <v>580.599331</v>
      </c>
      <c r="F108" s="200"/>
      <c r="G108" s="200"/>
      <c r="H108" s="200"/>
      <c r="I108" s="200"/>
      <c r="J108" s="200"/>
      <c r="K108" s="200"/>
      <c r="L108" s="200"/>
      <c r="M108" s="200"/>
      <c r="N108" s="200"/>
      <c r="O108" s="200"/>
      <c r="P108" s="200"/>
    </row>
    <row r="109" ht="16.5" spans="1:16">
      <c r="A109" s="198" t="s">
        <v>606</v>
      </c>
      <c r="B109" s="199" t="s">
        <v>607</v>
      </c>
      <c r="C109" s="200">
        <v>12677.651177</v>
      </c>
      <c r="D109" s="200">
        <v>12677.651177</v>
      </c>
      <c r="E109" s="200">
        <v>12677.651177</v>
      </c>
      <c r="F109" s="200"/>
      <c r="G109" s="200"/>
      <c r="H109" s="200"/>
      <c r="I109" s="200"/>
      <c r="J109" s="200"/>
      <c r="K109" s="200"/>
      <c r="L109" s="200"/>
      <c r="M109" s="200"/>
      <c r="N109" s="200"/>
      <c r="O109" s="200"/>
      <c r="P109" s="200"/>
    </row>
    <row r="110" ht="16.5" spans="1:16">
      <c r="A110" s="198" t="s">
        <v>608</v>
      </c>
      <c r="B110" s="199" t="s">
        <v>609</v>
      </c>
      <c r="C110" s="200">
        <v>175.634435</v>
      </c>
      <c r="D110" s="200">
        <v>175.634435</v>
      </c>
      <c r="E110" s="200">
        <v>175.634435</v>
      </c>
      <c r="F110" s="200"/>
      <c r="G110" s="200"/>
      <c r="H110" s="200"/>
      <c r="I110" s="200"/>
      <c r="J110" s="200"/>
      <c r="K110" s="200"/>
      <c r="L110" s="200"/>
      <c r="M110" s="200"/>
      <c r="N110" s="200"/>
      <c r="O110" s="200"/>
      <c r="P110" s="200"/>
    </row>
    <row r="111" ht="16.5" spans="1:16">
      <c r="A111" s="201"/>
      <c r="B111" s="202" t="s">
        <v>610</v>
      </c>
      <c r="C111" s="203">
        <v>5750.401942</v>
      </c>
      <c r="D111" s="203">
        <v>5750.401942</v>
      </c>
      <c r="E111" s="203">
        <v>4963.076133</v>
      </c>
      <c r="F111" s="203">
        <v>787.325809</v>
      </c>
      <c r="G111" s="203">
        <v>0</v>
      </c>
      <c r="H111" s="203">
        <v>0</v>
      </c>
      <c r="I111" s="203">
        <v>787.325809</v>
      </c>
      <c r="J111" s="203">
        <v>0</v>
      </c>
      <c r="K111" s="203">
        <v>0</v>
      </c>
      <c r="L111" s="203">
        <v>0</v>
      </c>
      <c r="M111" s="203">
        <v>0</v>
      </c>
      <c r="N111" s="203">
        <v>0</v>
      </c>
      <c r="O111" s="203">
        <v>0</v>
      </c>
      <c r="P111" s="203">
        <v>0</v>
      </c>
    </row>
    <row r="112" ht="16.5" spans="1:16">
      <c r="A112" s="198" t="s">
        <v>611</v>
      </c>
      <c r="B112" s="199" t="s">
        <v>612</v>
      </c>
      <c r="C112" s="200">
        <v>831.010244</v>
      </c>
      <c r="D112" s="200">
        <v>831.010244</v>
      </c>
      <c r="E112" s="200">
        <v>831.010244</v>
      </c>
      <c r="F112" s="200"/>
      <c r="G112" s="200"/>
      <c r="H112" s="200"/>
      <c r="I112" s="200"/>
      <c r="J112" s="200"/>
      <c r="K112" s="200"/>
      <c r="L112" s="200"/>
      <c r="M112" s="200"/>
      <c r="N112" s="200"/>
      <c r="O112" s="200"/>
      <c r="P112" s="200"/>
    </row>
    <row r="113" ht="16.5" spans="1:16">
      <c r="A113" s="198" t="s">
        <v>613</v>
      </c>
      <c r="B113" s="199" t="s">
        <v>614</v>
      </c>
      <c r="C113" s="200">
        <v>364.604765</v>
      </c>
      <c r="D113" s="200">
        <v>364.604765</v>
      </c>
      <c r="E113" s="200">
        <v>364.604765</v>
      </c>
      <c r="F113" s="200"/>
      <c r="G113" s="200"/>
      <c r="H113" s="200"/>
      <c r="I113" s="200"/>
      <c r="J113" s="200"/>
      <c r="K113" s="200"/>
      <c r="L113" s="200"/>
      <c r="M113" s="200"/>
      <c r="N113" s="200"/>
      <c r="O113" s="200"/>
      <c r="P113" s="200"/>
    </row>
    <row r="114" ht="16.5" spans="1:16">
      <c r="A114" s="198" t="s">
        <v>615</v>
      </c>
      <c r="B114" s="199" t="s">
        <v>616</v>
      </c>
      <c r="C114" s="200">
        <v>787.325809</v>
      </c>
      <c r="D114" s="200">
        <v>787.325809</v>
      </c>
      <c r="E114" s="200"/>
      <c r="F114" s="200">
        <v>787.325809</v>
      </c>
      <c r="G114" s="200"/>
      <c r="H114" s="200"/>
      <c r="I114" s="200">
        <v>787.325809</v>
      </c>
      <c r="J114" s="200"/>
      <c r="K114" s="200"/>
      <c r="L114" s="200"/>
      <c r="M114" s="200"/>
      <c r="N114" s="200"/>
      <c r="O114" s="200"/>
      <c r="P114" s="200"/>
    </row>
    <row r="115" ht="16.5" spans="1:16">
      <c r="A115" s="198" t="s">
        <v>617</v>
      </c>
      <c r="B115" s="199" t="s">
        <v>618</v>
      </c>
      <c r="C115" s="200">
        <v>533.848308</v>
      </c>
      <c r="D115" s="200">
        <v>533.848308</v>
      </c>
      <c r="E115" s="200">
        <v>533.848308</v>
      </c>
      <c r="F115" s="200"/>
      <c r="G115" s="200"/>
      <c r="H115" s="200"/>
      <c r="I115" s="200"/>
      <c r="J115" s="200"/>
      <c r="K115" s="200"/>
      <c r="L115" s="200"/>
      <c r="M115" s="200"/>
      <c r="N115" s="200"/>
      <c r="O115" s="200"/>
      <c r="P115" s="200"/>
    </row>
    <row r="116" ht="16.5" spans="1:16">
      <c r="A116" s="198" t="s">
        <v>619</v>
      </c>
      <c r="B116" s="199" t="s">
        <v>620</v>
      </c>
      <c r="C116" s="200">
        <v>917.879373</v>
      </c>
      <c r="D116" s="200">
        <v>917.879373</v>
      </c>
      <c r="E116" s="200">
        <v>917.879373</v>
      </c>
      <c r="F116" s="200"/>
      <c r="G116" s="200"/>
      <c r="H116" s="200"/>
      <c r="I116" s="200"/>
      <c r="J116" s="200"/>
      <c r="K116" s="200"/>
      <c r="L116" s="200"/>
      <c r="M116" s="200"/>
      <c r="N116" s="200"/>
      <c r="O116" s="200"/>
      <c r="P116" s="200"/>
    </row>
    <row r="117" ht="16.5" spans="1:16">
      <c r="A117" s="198" t="s">
        <v>621</v>
      </c>
      <c r="B117" s="199" t="s">
        <v>622</v>
      </c>
      <c r="C117" s="200">
        <v>996.726003</v>
      </c>
      <c r="D117" s="200">
        <v>996.726003</v>
      </c>
      <c r="E117" s="200">
        <v>996.726003</v>
      </c>
      <c r="F117" s="200"/>
      <c r="G117" s="200"/>
      <c r="H117" s="200"/>
      <c r="I117" s="200"/>
      <c r="J117" s="200"/>
      <c r="K117" s="200"/>
      <c r="L117" s="200"/>
      <c r="M117" s="200"/>
      <c r="N117" s="200"/>
      <c r="O117" s="200"/>
      <c r="P117" s="200"/>
    </row>
    <row r="118" ht="16.5" spans="1:16">
      <c r="A118" s="198" t="s">
        <v>623</v>
      </c>
      <c r="B118" s="199" t="s">
        <v>624</v>
      </c>
      <c r="C118" s="200">
        <v>828.758639</v>
      </c>
      <c r="D118" s="200">
        <v>828.758639</v>
      </c>
      <c r="E118" s="200">
        <v>828.758639</v>
      </c>
      <c r="F118" s="200"/>
      <c r="G118" s="200"/>
      <c r="H118" s="200"/>
      <c r="I118" s="200"/>
      <c r="J118" s="200"/>
      <c r="K118" s="200"/>
      <c r="L118" s="200"/>
      <c r="M118" s="200"/>
      <c r="N118" s="200"/>
      <c r="O118" s="200"/>
      <c r="P118" s="200"/>
    </row>
    <row r="119" ht="16.5" spans="1:16">
      <c r="A119" s="198" t="s">
        <v>625</v>
      </c>
      <c r="B119" s="199" t="s">
        <v>626</v>
      </c>
      <c r="C119" s="200">
        <v>490.248801</v>
      </c>
      <c r="D119" s="200">
        <v>490.248801</v>
      </c>
      <c r="E119" s="200">
        <v>490.248801</v>
      </c>
      <c r="F119" s="200"/>
      <c r="G119" s="200"/>
      <c r="H119" s="200"/>
      <c r="I119" s="200"/>
      <c r="J119" s="200"/>
      <c r="K119" s="200"/>
      <c r="L119" s="200"/>
      <c r="M119" s="200"/>
      <c r="N119" s="200"/>
      <c r="O119" s="200"/>
      <c r="P119" s="200"/>
    </row>
    <row r="120" ht="16.5" spans="1:16">
      <c r="A120" s="201"/>
      <c r="B120" s="202" t="s">
        <v>627</v>
      </c>
      <c r="C120" s="203">
        <v>170676.380476</v>
      </c>
      <c r="D120" s="203">
        <v>166624.320476</v>
      </c>
      <c r="E120" s="203">
        <v>164417.180476</v>
      </c>
      <c r="F120" s="203">
        <v>2207.14</v>
      </c>
      <c r="G120" s="203">
        <v>0</v>
      </c>
      <c r="H120" s="203">
        <v>507.14</v>
      </c>
      <c r="I120" s="203">
        <v>1700</v>
      </c>
      <c r="J120" s="203">
        <v>4044.06</v>
      </c>
      <c r="K120" s="203">
        <v>8</v>
      </c>
      <c r="L120" s="203">
        <v>0</v>
      </c>
      <c r="M120" s="203">
        <v>0</v>
      </c>
      <c r="N120" s="203">
        <v>0</v>
      </c>
      <c r="O120" s="203">
        <v>0</v>
      </c>
      <c r="P120" s="203">
        <v>8</v>
      </c>
    </row>
    <row r="121" ht="16.5" spans="1:16">
      <c r="A121" s="198" t="s">
        <v>628</v>
      </c>
      <c r="B121" s="199" t="s">
        <v>629</v>
      </c>
      <c r="C121" s="200">
        <v>505.808437</v>
      </c>
      <c r="D121" s="200">
        <v>505.808437</v>
      </c>
      <c r="E121" s="200">
        <v>505.808437</v>
      </c>
      <c r="F121" s="200"/>
      <c r="G121" s="200"/>
      <c r="H121" s="200"/>
      <c r="I121" s="200"/>
      <c r="J121" s="200"/>
      <c r="K121" s="200"/>
      <c r="L121" s="200"/>
      <c r="M121" s="200"/>
      <c r="N121" s="200"/>
      <c r="O121" s="200"/>
      <c r="P121" s="200"/>
    </row>
    <row r="122" ht="16.5" spans="1:16">
      <c r="A122" s="198" t="s">
        <v>630</v>
      </c>
      <c r="B122" s="199" t="s">
        <v>631</v>
      </c>
      <c r="C122" s="200">
        <v>2011.193049</v>
      </c>
      <c r="D122" s="200">
        <v>2011.193049</v>
      </c>
      <c r="E122" s="200">
        <v>2011.193049</v>
      </c>
      <c r="F122" s="200"/>
      <c r="G122" s="200"/>
      <c r="H122" s="200"/>
      <c r="I122" s="200"/>
      <c r="J122" s="200"/>
      <c r="K122" s="200"/>
      <c r="L122" s="200"/>
      <c r="M122" s="200"/>
      <c r="N122" s="200"/>
      <c r="O122" s="200"/>
      <c r="P122" s="200"/>
    </row>
    <row r="123" ht="16.5" spans="1:16">
      <c r="A123" s="198" t="s">
        <v>632</v>
      </c>
      <c r="B123" s="199" t="s">
        <v>633</v>
      </c>
      <c r="C123" s="200">
        <v>415.499322</v>
      </c>
      <c r="D123" s="200">
        <v>415.499322</v>
      </c>
      <c r="E123" s="200">
        <v>415.499322</v>
      </c>
      <c r="F123" s="200"/>
      <c r="G123" s="200"/>
      <c r="H123" s="200"/>
      <c r="I123" s="200"/>
      <c r="J123" s="200"/>
      <c r="K123" s="200"/>
      <c r="L123" s="200"/>
      <c r="M123" s="200"/>
      <c r="N123" s="200"/>
      <c r="O123" s="200"/>
      <c r="P123" s="200"/>
    </row>
    <row r="124" ht="16.5" spans="1:16">
      <c r="A124" s="198" t="s">
        <v>634</v>
      </c>
      <c r="B124" s="199" t="s">
        <v>635</v>
      </c>
      <c r="C124" s="200">
        <v>398.241369</v>
      </c>
      <c r="D124" s="200">
        <v>398.241369</v>
      </c>
      <c r="E124" s="200">
        <v>398.241369</v>
      </c>
      <c r="F124" s="200"/>
      <c r="G124" s="200"/>
      <c r="H124" s="200"/>
      <c r="I124" s="200"/>
      <c r="J124" s="200"/>
      <c r="K124" s="200"/>
      <c r="L124" s="200"/>
      <c r="M124" s="200"/>
      <c r="N124" s="200"/>
      <c r="O124" s="200"/>
      <c r="P124" s="200"/>
    </row>
    <row r="125" ht="16.5" spans="1:16">
      <c r="A125" s="198" t="s">
        <v>636</v>
      </c>
      <c r="B125" s="199" t="s">
        <v>637</v>
      </c>
      <c r="C125" s="200">
        <v>87.993013</v>
      </c>
      <c r="D125" s="200">
        <v>87.993013</v>
      </c>
      <c r="E125" s="200">
        <v>87.993013</v>
      </c>
      <c r="F125" s="200"/>
      <c r="G125" s="200"/>
      <c r="H125" s="200"/>
      <c r="I125" s="200"/>
      <c r="J125" s="200"/>
      <c r="K125" s="200"/>
      <c r="L125" s="200"/>
      <c r="M125" s="200"/>
      <c r="N125" s="200"/>
      <c r="O125" s="200"/>
      <c r="P125" s="200"/>
    </row>
    <row r="126" ht="16.5" spans="1:16">
      <c r="A126" s="198" t="s">
        <v>638</v>
      </c>
      <c r="B126" s="199" t="s">
        <v>639</v>
      </c>
      <c r="C126" s="200">
        <v>397.477048</v>
      </c>
      <c r="D126" s="200">
        <v>397.477048</v>
      </c>
      <c r="E126" s="200">
        <v>397.477048</v>
      </c>
      <c r="F126" s="200"/>
      <c r="G126" s="200"/>
      <c r="H126" s="200"/>
      <c r="I126" s="200"/>
      <c r="J126" s="200"/>
      <c r="K126" s="200"/>
      <c r="L126" s="200"/>
      <c r="M126" s="200"/>
      <c r="N126" s="200"/>
      <c r="O126" s="200"/>
      <c r="P126" s="200"/>
    </row>
    <row r="127" ht="16.5" spans="1:16">
      <c r="A127" s="198" t="s">
        <v>640</v>
      </c>
      <c r="B127" s="199" t="s">
        <v>641</v>
      </c>
      <c r="C127" s="200">
        <v>1091.897837</v>
      </c>
      <c r="D127" s="200">
        <v>1091.897837</v>
      </c>
      <c r="E127" s="200">
        <v>1091.897837</v>
      </c>
      <c r="F127" s="200"/>
      <c r="G127" s="200"/>
      <c r="H127" s="200"/>
      <c r="I127" s="200"/>
      <c r="J127" s="200"/>
      <c r="K127" s="200"/>
      <c r="L127" s="200"/>
      <c r="M127" s="200"/>
      <c r="N127" s="200"/>
      <c r="O127" s="200"/>
      <c r="P127" s="200"/>
    </row>
    <row r="128" ht="16.5" spans="1:16">
      <c r="A128" s="198" t="s">
        <v>642</v>
      </c>
      <c r="B128" s="199" t="s">
        <v>643</v>
      </c>
      <c r="C128" s="200">
        <v>177.496275</v>
      </c>
      <c r="D128" s="200">
        <v>177.496275</v>
      </c>
      <c r="E128" s="200">
        <v>177.496275</v>
      </c>
      <c r="F128" s="200"/>
      <c r="G128" s="200"/>
      <c r="H128" s="200"/>
      <c r="I128" s="200"/>
      <c r="J128" s="200"/>
      <c r="K128" s="200"/>
      <c r="L128" s="200"/>
      <c r="M128" s="200"/>
      <c r="N128" s="200"/>
      <c r="O128" s="200"/>
      <c r="P128" s="200"/>
    </row>
    <row r="129" ht="16.5" spans="1:16">
      <c r="A129" s="198" t="s">
        <v>644</v>
      </c>
      <c r="B129" s="199" t="s">
        <v>645</v>
      </c>
      <c r="C129" s="200">
        <v>1324.836479</v>
      </c>
      <c r="D129" s="200">
        <v>1324.836479</v>
      </c>
      <c r="E129" s="200">
        <v>1324.836479</v>
      </c>
      <c r="F129" s="200"/>
      <c r="G129" s="200"/>
      <c r="H129" s="200"/>
      <c r="I129" s="200"/>
      <c r="J129" s="200"/>
      <c r="K129" s="200"/>
      <c r="L129" s="200"/>
      <c r="M129" s="200"/>
      <c r="N129" s="200"/>
      <c r="O129" s="200"/>
      <c r="P129" s="200"/>
    </row>
    <row r="130" ht="16.5" spans="1:16">
      <c r="A130" s="198" t="s">
        <v>646</v>
      </c>
      <c r="B130" s="199" t="s">
        <v>647</v>
      </c>
      <c r="C130" s="200">
        <v>3053.025412</v>
      </c>
      <c r="D130" s="200">
        <v>3053.025412</v>
      </c>
      <c r="E130" s="200">
        <v>2653.025412</v>
      </c>
      <c r="F130" s="200">
        <v>400</v>
      </c>
      <c r="G130" s="200"/>
      <c r="H130" s="200"/>
      <c r="I130" s="200">
        <v>400</v>
      </c>
      <c r="J130" s="200"/>
      <c r="K130" s="200"/>
      <c r="L130" s="200"/>
      <c r="M130" s="200"/>
      <c r="N130" s="200"/>
      <c r="O130" s="200"/>
      <c r="P130" s="200"/>
    </row>
    <row r="131" ht="16.5" spans="1:16">
      <c r="A131" s="198" t="s">
        <v>648</v>
      </c>
      <c r="B131" s="199" t="s">
        <v>649</v>
      </c>
      <c r="C131" s="200">
        <v>4341.238873</v>
      </c>
      <c r="D131" s="200">
        <v>4341.238873</v>
      </c>
      <c r="E131" s="200">
        <v>4341.238873</v>
      </c>
      <c r="F131" s="200"/>
      <c r="G131" s="200"/>
      <c r="H131" s="200"/>
      <c r="I131" s="200"/>
      <c r="J131" s="200"/>
      <c r="K131" s="200"/>
      <c r="L131" s="200"/>
      <c r="M131" s="200"/>
      <c r="N131" s="200"/>
      <c r="O131" s="200"/>
      <c r="P131" s="200"/>
    </row>
    <row r="132" ht="16.5" spans="1:16">
      <c r="A132" s="198" t="s">
        <v>650</v>
      </c>
      <c r="B132" s="199" t="s">
        <v>651</v>
      </c>
      <c r="C132" s="200">
        <v>1050.055257</v>
      </c>
      <c r="D132" s="200">
        <v>1050.055257</v>
      </c>
      <c r="E132" s="200">
        <v>1050.055257</v>
      </c>
      <c r="F132" s="200"/>
      <c r="G132" s="200"/>
      <c r="H132" s="200"/>
      <c r="I132" s="200"/>
      <c r="J132" s="200"/>
      <c r="K132" s="200"/>
      <c r="L132" s="200"/>
      <c r="M132" s="200"/>
      <c r="N132" s="200"/>
      <c r="O132" s="200"/>
      <c r="P132" s="200"/>
    </row>
    <row r="133" ht="16.5" spans="1:16">
      <c r="A133" s="198" t="s">
        <v>652</v>
      </c>
      <c r="B133" s="199" t="s">
        <v>653</v>
      </c>
      <c r="C133" s="200">
        <v>307.15454</v>
      </c>
      <c r="D133" s="200">
        <v>292.15454</v>
      </c>
      <c r="E133" s="200">
        <v>292.15454</v>
      </c>
      <c r="F133" s="200"/>
      <c r="G133" s="200"/>
      <c r="H133" s="200"/>
      <c r="I133" s="200"/>
      <c r="J133" s="200">
        <v>15</v>
      </c>
      <c r="K133" s="200"/>
      <c r="L133" s="200"/>
      <c r="M133" s="200"/>
      <c r="N133" s="200"/>
      <c r="O133" s="200"/>
      <c r="P133" s="200"/>
    </row>
    <row r="134" ht="16.5" spans="1:16">
      <c r="A134" s="198" t="s">
        <v>654</v>
      </c>
      <c r="B134" s="199" t="s">
        <v>655</v>
      </c>
      <c r="C134" s="200">
        <v>672.608536</v>
      </c>
      <c r="D134" s="200">
        <v>672.608536</v>
      </c>
      <c r="E134" s="200">
        <v>672.608536</v>
      </c>
      <c r="F134" s="200"/>
      <c r="G134" s="200"/>
      <c r="H134" s="200"/>
      <c r="I134" s="200"/>
      <c r="J134" s="200"/>
      <c r="K134" s="200"/>
      <c r="L134" s="200"/>
      <c r="M134" s="200"/>
      <c r="N134" s="200"/>
      <c r="O134" s="200"/>
      <c r="P134" s="200"/>
    </row>
    <row r="135" ht="16.5" spans="1:16">
      <c r="A135" s="198" t="s">
        <v>656</v>
      </c>
      <c r="B135" s="199" t="s">
        <v>657</v>
      </c>
      <c r="C135" s="200">
        <v>794.353995</v>
      </c>
      <c r="D135" s="200">
        <v>794.353995</v>
      </c>
      <c r="E135" s="200">
        <v>794.353995</v>
      </c>
      <c r="F135" s="200"/>
      <c r="G135" s="200"/>
      <c r="H135" s="200"/>
      <c r="I135" s="200"/>
      <c r="J135" s="200"/>
      <c r="K135" s="200"/>
      <c r="L135" s="200"/>
      <c r="M135" s="200"/>
      <c r="N135" s="200"/>
      <c r="O135" s="200"/>
      <c r="P135" s="200"/>
    </row>
    <row r="136" ht="16.5" spans="1:16">
      <c r="A136" s="198" t="s">
        <v>658</v>
      </c>
      <c r="B136" s="199" t="s">
        <v>659</v>
      </c>
      <c r="C136" s="200">
        <v>559.256205</v>
      </c>
      <c r="D136" s="200">
        <v>229.256205</v>
      </c>
      <c r="E136" s="200">
        <v>229.256205</v>
      </c>
      <c r="F136" s="200"/>
      <c r="G136" s="200"/>
      <c r="H136" s="200"/>
      <c r="I136" s="200"/>
      <c r="J136" s="200">
        <v>330</v>
      </c>
      <c r="K136" s="200"/>
      <c r="L136" s="200"/>
      <c r="M136" s="200"/>
      <c r="N136" s="200"/>
      <c r="O136" s="200"/>
      <c r="P136" s="200"/>
    </row>
    <row r="137" ht="16.5" spans="1:16">
      <c r="A137" s="198" t="s">
        <v>660</v>
      </c>
      <c r="B137" s="199" t="s">
        <v>661</v>
      </c>
      <c r="C137" s="200">
        <v>4212.781046</v>
      </c>
      <c r="D137" s="200">
        <v>4212.781046</v>
      </c>
      <c r="E137" s="200">
        <v>2912.781046</v>
      </c>
      <c r="F137" s="200">
        <v>1300</v>
      </c>
      <c r="G137" s="200"/>
      <c r="H137" s="200"/>
      <c r="I137" s="200">
        <v>1300</v>
      </c>
      <c r="J137" s="200"/>
      <c r="K137" s="200"/>
      <c r="L137" s="200"/>
      <c r="M137" s="200"/>
      <c r="N137" s="200"/>
      <c r="O137" s="200"/>
      <c r="P137" s="200"/>
    </row>
    <row r="138" ht="16.5" spans="1:16">
      <c r="A138" s="198" t="s">
        <v>662</v>
      </c>
      <c r="B138" s="199" t="s">
        <v>663</v>
      </c>
      <c r="C138" s="200">
        <v>1444.322707</v>
      </c>
      <c r="D138" s="200">
        <v>734.322707</v>
      </c>
      <c r="E138" s="200">
        <v>734.322707</v>
      </c>
      <c r="F138" s="200"/>
      <c r="G138" s="200"/>
      <c r="H138" s="200"/>
      <c r="I138" s="200"/>
      <c r="J138" s="200">
        <v>710</v>
      </c>
      <c r="K138" s="200"/>
      <c r="L138" s="200"/>
      <c r="M138" s="200"/>
      <c r="N138" s="200"/>
      <c r="O138" s="200"/>
      <c r="P138" s="200"/>
    </row>
    <row r="139" ht="16.5" spans="1:16">
      <c r="A139" s="198" t="s">
        <v>664</v>
      </c>
      <c r="B139" s="199" t="s">
        <v>665</v>
      </c>
      <c r="C139" s="200">
        <v>2557.268852</v>
      </c>
      <c r="D139" s="200">
        <v>2557.268852</v>
      </c>
      <c r="E139" s="200">
        <v>2557.268852</v>
      </c>
      <c r="F139" s="200"/>
      <c r="G139" s="200"/>
      <c r="H139" s="200"/>
      <c r="I139" s="200"/>
      <c r="J139" s="200"/>
      <c r="K139" s="200"/>
      <c r="L139" s="200"/>
      <c r="M139" s="200"/>
      <c r="N139" s="200"/>
      <c r="O139" s="200"/>
      <c r="P139" s="200"/>
    </row>
    <row r="140" ht="16.5" spans="1:16">
      <c r="A140" s="198" t="s">
        <v>666</v>
      </c>
      <c r="B140" s="199" t="s">
        <v>667</v>
      </c>
      <c r="C140" s="200">
        <v>3852.622191</v>
      </c>
      <c r="D140" s="200">
        <v>3852.622191</v>
      </c>
      <c r="E140" s="200">
        <v>3852.622191</v>
      </c>
      <c r="F140" s="200"/>
      <c r="G140" s="200"/>
      <c r="H140" s="200"/>
      <c r="I140" s="200"/>
      <c r="J140" s="200"/>
      <c r="K140" s="200"/>
      <c r="L140" s="200"/>
      <c r="M140" s="200"/>
      <c r="N140" s="200"/>
      <c r="O140" s="200"/>
      <c r="P140" s="200"/>
    </row>
    <row r="141" ht="16.5" spans="1:16">
      <c r="A141" s="198" t="s">
        <v>668</v>
      </c>
      <c r="B141" s="199" t="s">
        <v>669</v>
      </c>
      <c r="C141" s="200">
        <v>1838.879766</v>
      </c>
      <c r="D141" s="200">
        <v>1838.879766</v>
      </c>
      <c r="E141" s="200">
        <v>1838.879766</v>
      </c>
      <c r="F141" s="200"/>
      <c r="G141" s="200"/>
      <c r="H141" s="200"/>
      <c r="I141" s="200"/>
      <c r="J141" s="200"/>
      <c r="K141" s="200"/>
      <c r="L141" s="200"/>
      <c r="M141" s="200"/>
      <c r="N141" s="200"/>
      <c r="O141" s="200"/>
      <c r="P141" s="200"/>
    </row>
    <row r="142" ht="16.5" spans="1:16">
      <c r="A142" s="198" t="s">
        <v>670</v>
      </c>
      <c r="B142" s="199" t="s">
        <v>671</v>
      </c>
      <c r="C142" s="200">
        <v>1161.186742</v>
      </c>
      <c r="D142" s="200">
        <v>1161.186742</v>
      </c>
      <c r="E142" s="200">
        <v>1161.186742</v>
      </c>
      <c r="F142" s="200"/>
      <c r="G142" s="200"/>
      <c r="H142" s="200"/>
      <c r="I142" s="200"/>
      <c r="J142" s="200"/>
      <c r="K142" s="200"/>
      <c r="L142" s="200"/>
      <c r="M142" s="200"/>
      <c r="N142" s="200"/>
      <c r="O142" s="200"/>
      <c r="P142" s="200"/>
    </row>
    <row r="143" ht="16.5" spans="1:16">
      <c r="A143" s="198" t="s">
        <v>672</v>
      </c>
      <c r="B143" s="199" t="s">
        <v>673</v>
      </c>
      <c r="C143" s="200">
        <v>3718.800611</v>
      </c>
      <c r="D143" s="200">
        <v>3718.800611</v>
      </c>
      <c r="E143" s="200">
        <v>3718.800611</v>
      </c>
      <c r="F143" s="200"/>
      <c r="G143" s="200"/>
      <c r="H143" s="200"/>
      <c r="I143" s="200"/>
      <c r="J143" s="200"/>
      <c r="K143" s="200"/>
      <c r="L143" s="200"/>
      <c r="M143" s="200"/>
      <c r="N143" s="200"/>
      <c r="O143" s="200"/>
      <c r="P143" s="200"/>
    </row>
    <row r="144" ht="16.5" spans="1:16">
      <c r="A144" s="198" t="s">
        <v>674</v>
      </c>
      <c r="B144" s="199" t="s">
        <v>675</v>
      </c>
      <c r="C144" s="200">
        <v>811.768188</v>
      </c>
      <c r="D144" s="200">
        <v>803.768188</v>
      </c>
      <c r="E144" s="200">
        <v>803.768188</v>
      </c>
      <c r="F144" s="200"/>
      <c r="G144" s="200"/>
      <c r="H144" s="200"/>
      <c r="I144" s="200"/>
      <c r="J144" s="200"/>
      <c r="K144" s="200">
        <v>8</v>
      </c>
      <c r="L144" s="200"/>
      <c r="M144" s="200"/>
      <c r="N144" s="200"/>
      <c r="O144" s="200"/>
      <c r="P144" s="200">
        <v>8</v>
      </c>
    </row>
    <row r="145" ht="16.5" spans="1:16">
      <c r="A145" s="198" t="s">
        <v>676</v>
      </c>
      <c r="B145" s="199" t="s">
        <v>677</v>
      </c>
      <c r="C145" s="200">
        <v>3199.423238</v>
      </c>
      <c r="D145" s="200">
        <v>3199.423238</v>
      </c>
      <c r="E145" s="200">
        <v>3199.423238</v>
      </c>
      <c r="F145" s="200"/>
      <c r="G145" s="200"/>
      <c r="H145" s="200"/>
      <c r="I145" s="200"/>
      <c r="J145" s="200"/>
      <c r="K145" s="200"/>
      <c r="L145" s="200"/>
      <c r="M145" s="200"/>
      <c r="N145" s="200"/>
      <c r="O145" s="200"/>
      <c r="P145" s="200"/>
    </row>
    <row r="146" ht="16.5" spans="1:16">
      <c r="A146" s="198" t="s">
        <v>678</v>
      </c>
      <c r="B146" s="199" t="s">
        <v>679</v>
      </c>
      <c r="C146" s="200">
        <v>7108.491337</v>
      </c>
      <c r="D146" s="200">
        <v>7108.491337</v>
      </c>
      <c r="E146" s="200">
        <v>7045.451337</v>
      </c>
      <c r="F146" s="200">
        <v>63.04</v>
      </c>
      <c r="G146" s="200"/>
      <c r="H146" s="200">
        <v>63.04</v>
      </c>
      <c r="I146" s="200"/>
      <c r="J146" s="200"/>
      <c r="K146" s="200"/>
      <c r="L146" s="200"/>
      <c r="M146" s="200"/>
      <c r="N146" s="200"/>
      <c r="O146" s="200"/>
      <c r="P146" s="200"/>
    </row>
    <row r="147" ht="16.5" spans="1:16">
      <c r="A147" s="198" t="s">
        <v>680</v>
      </c>
      <c r="B147" s="199" t="s">
        <v>681</v>
      </c>
      <c r="C147" s="200">
        <v>3586.800572</v>
      </c>
      <c r="D147" s="200">
        <v>3586.800572</v>
      </c>
      <c r="E147" s="200">
        <v>3586.800572</v>
      </c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</row>
    <row r="148" ht="16.5" spans="1:16">
      <c r="A148" s="198" t="s">
        <v>682</v>
      </c>
      <c r="B148" s="199" t="s">
        <v>683</v>
      </c>
      <c r="C148" s="200">
        <v>7558.047982</v>
      </c>
      <c r="D148" s="200">
        <v>6626.047982</v>
      </c>
      <c r="E148" s="200">
        <v>6446.047982</v>
      </c>
      <c r="F148" s="200">
        <v>180</v>
      </c>
      <c r="G148" s="200"/>
      <c r="H148" s="200">
        <v>180</v>
      </c>
      <c r="I148" s="200"/>
      <c r="J148" s="200">
        <v>932</v>
      </c>
      <c r="K148" s="200"/>
      <c r="L148" s="200"/>
      <c r="M148" s="200"/>
      <c r="N148" s="200"/>
      <c r="O148" s="200"/>
      <c r="P148" s="200"/>
    </row>
    <row r="149" ht="16.5" spans="1:16">
      <c r="A149" s="198" t="s">
        <v>684</v>
      </c>
      <c r="B149" s="199" t="s">
        <v>685</v>
      </c>
      <c r="C149" s="200">
        <v>6409.669278</v>
      </c>
      <c r="D149" s="200">
        <v>5529.309278</v>
      </c>
      <c r="E149" s="200">
        <v>5423.109278</v>
      </c>
      <c r="F149" s="200">
        <v>106.2</v>
      </c>
      <c r="G149" s="200"/>
      <c r="H149" s="200">
        <v>106.2</v>
      </c>
      <c r="I149" s="200"/>
      <c r="J149" s="200">
        <v>880.36</v>
      </c>
      <c r="K149" s="200"/>
      <c r="L149" s="200"/>
      <c r="M149" s="200"/>
      <c r="N149" s="200"/>
      <c r="O149" s="200"/>
      <c r="P149" s="200"/>
    </row>
    <row r="150" ht="16.5" spans="1:16">
      <c r="A150" s="198" t="s">
        <v>686</v>
      </c>
      <c r="B150" s="199" t="s">
        <v>687</v>
      </c>
      <c r="C150" s="200">
        <v>5464.520538</v>
      </c>
      <c r="D150" s="200">
        <v>4687.820538</v>
      </c>
      <c r="E150" s="200">
        <v>4619.320538</v>
      </c>
      <c r="F150" s="200">
        <v>68.5</v>
      </c>
      <c r="G150" s="200"/>
      <c r="H150" s="200">
        <v>68.5</v>
      </c>
      <c r="I150" s="200"/>
      <c r="J150" s="200">
        <v>776.7</v>
      </c>
      <c r="K150" s="200"/>
      <c r="L150" s="200"/>
      <c r="M150" s="200"/>
      <c r="N150" s="200"/>
      <c r="O150" s="200"/>
      <c r="P150" s="200"/>
    </row>
    <row r="151" ht="16.5" spans="1:16">
      <c r="A151" s="198" t="s">
        <v>688</v>
      </c>
      <c r="B151" s="199" t="s">
        <v>689</v>
      </c>
      <c r="C151" s="200">
        <v>3330.606062</v>
      </c>
      <c r="D151" s="200">
        <v>2930.606062</v>
      </c>
      <c r="E151" s="200">
        <v>2856.606062</v>
      </c>
      <c r="F151" s="200">
        <v>74</v>
      </c>
      <c r="G151" s="200"/>
      <c r="H151" s="200">
        <v>74</v>
      </c>
      <c r="I151" s="200"/>
      <c r="J151" s="200">
        <v>400</v>
      </c>
      <c r="K151" s="200"/>
      <c r="L151" s="200"/>
      <c r="M151" s="200"/>
      <c r="N151" s="200"/>
      <c r="O151" s="200"/>
      <c r="P151" s="200"/>
    </row>
    <row r="152" ht="16.5" spans="1:16">
      <c r="A152" s="198" t="s">
        <v>690</v>
      </c>
      <c r="B152" s="199" t="s">
        <v>691</v>
      </c>
      <c r="C152" s="200">
        <v>491.096521</v>
      </c>
      <c r="D152" s="200">
        <v>491.096521</v>
      </c>
      <c r="E152" s="200">
        <v>491.096521</v>
      </c>
      <c r="F152" s="200"/>
      <c r="G152" s="200"/>
      <c r="H152" s="200"/>
      <c r="I152" s="200"/>
      <c r="J152" s="200"/>
      <c r="K152" s="200"/>
      <c r="L152" s="200"/>
      <c r="M152" s="200"/>
      <c r="N152" s="200"/>
      <c r="O152" s="200"/>
      <c r="P152" s="200"/>
    </row>
    <row r="153" ht="16.5" spans="1:16">
      <c r="A153" s="198" t="s">
        <v>692</v>
      </c>
      <c r="B153" s="199" t="s">
        <v>693</v>
      </c>
      <c r="C153" s="200">
        <v>1140.378036</v>
      </c>
      <c r="D153" s="200">
        <v>1140.378036</v>
      </c>
      <c r="E153" s="200">
        <v>1140.378036</v>
      </c>
      <c r="F153" s="200"/>
      <c r="G153" s="200"/>
      <c r="H153" s="200"/>
      <c r="I153" s="200"/>
      <c r="J153" s="200"/>
      <c r="K153" s="200"/>
      <c r="L153" s="200"/>
      <c r="M153" s="200"/>
      <c r="N153" s="200"/>
      <c r="O153" s="200"/>
      <c r="P153" s="200"/>
    </row>
    <row r="154" ht="16.5" spans="1:16">
      <c r="A154" s="198" t="s">
        <v>694</v>
      </c>
      <c r="B154" s="199" t="s">
        <v>695</v>
      </c>
      <c r="C154" s="200">
        <v>487.478198</v>
      </c>
      <c r="D154" s="200">
        <v>487.478198</v>
      </c>
      <c r="E154" s="200">
        <v>487.478198</v>
      </c>
      <c r="F154" s="200"/>
      <c r="G154" s="200"/>
      <c r="H154" s="200"/>
      <c r="I154" s="200"/>
      <c r="J154" s="200"/>
      <c r="K154" s="200"/>
      <c r="L154" s="200"/>
      <c r="M154" s="200"/>
      <c r="N154" s="200"/>
      <c r="O154" s="200"/>
      <c r="P154" s="200"/>
    </row>
    <row r="155" ht="16.5" spans="1:16">
      <c r="A155" s="198" t="s">
        <v>696</v>
      </c>
      <c r="B155" s="199" t="s">
        <v>697</v>
      </c>
      <c r="C155" s="200">
        <v>3746.265768</v>
      </c>
      <c r="D155" s="200">
        <v>3746.265768</v>
      </c>
      <c r="E155" s="200">
        <v>3746.265768</v>
      </c>
      <c r="F155" s="200"/>
      <c r="G155" s="200"/>
      <c r="H155" s="200"/>
      <c r="I155" s="200"/>
      <c r="J155" s="200"/>
      <c r="K155" s="200"/>
      <c r="L155" s="200"/>
      <c r="M155" s="200"/>
      <c r="N155" s="200"/>
      <c r="O155" s="200"/>
      <c r="P155" s="200"/>
    </row>
    <row r="156" ht="16.5" spans="1:16">
      <c r="A156" s="198" t="s">
        <v>698</v>
      </c>
      <c r="B156" s="199" t="s">
        <v>699</v>
      </c>
      <c r="C156" s="200">
        <v>10837.871194</v>
      </c>
      <c r="D156" s="200">
        <v>10837.871194</v>
      </c>
      <c r="E156" s="200">
        <v>10837.871194</v>
      </c>
      <c r="F156" s="200"/>
      <c r="G156" s="200"/>
      <c r="H156" s="200"/>
      <c r="I156" s="200"/>
      <c r="J156" s="200"/>
      <c r="K156" s="200"/>
      <c r="L156" s="200"/>
      <c r="M156" s="200"/>
      <c r="N156" s="200"/>
      <c r="O156" s="200"/>
      <c r="P156" s="200"/>
    </row>
    <row r="157" ht="16.5" spans="1:16">
      <c r="A157" s="198" t="s">
        <v>700</v>
      </c>
      <c r="B157" s="199" t="s">
        <v>701</v>
      </c>
      <c r="C157" s="200">
        <v>6741.565966</v>
      </c>
      <c r="D157" s="200">
        <v>6741.565966</v>
      </c>
      <c r="E157" s="200">
        <v>6741.565966</v>
      </c>
      <c r="F157" s="200"/>
      <c r="G157" s="200"/>
      <c r="H157" s="200"/>
      <c r="I157" s="200"/>
      <c r="J157" s="200"/>
      <c r="K157" s="200"/>
      <c r="L157" s="200"/>
      <c r="M157" s="200"/>
      <c r="N157" s="200"/>
      <c r="O157" s="200"/>
      <c r="P157" s="200"/>
    </row>
    <row r="158" ht="16.5" spans="1:16">
      <c r="A158" s="198" t="s">
        <v>702</v>
      </c>
      <c r="B158" s="199" t="s">
        <v>703</v>
      </c>
      <c r="C158" s="200">
        <v>5710.321652</v>
      </c>
      <c r="D158" s="200">
        <v>5710.321652</v>
      </c>
      <c r="E158" s="200">
        <v>5710.321652</v>
      </c>
      <c r="F158" s="200"/>
      <c r="G158" s="200"/>
      <c r="H158" s="200"/>
      <c r="I158" s="200"/>
      <c r="J158" s="200"/>
      <c r="K158" s="200"/>
      <c r="L158" s="200"/>
      <c r="M158" s="200"/>
      <c r="N158" s="200"/>
      <c r="O158" s="200"/>
      <c r="P158" s="200"/>
    </row>
    <row r="159" ht="16.5" spans="1:16">
      <c r="A159" s="198" t="s">
        <v>704</v>
      </c>
      <c r="B159" s="199" t="s">
        <v>705</v>
      </c>
      <c r="C159" s="200">
        <v>5695.717613</v>
      </c>
      <c r="D159" s="200">
        <v>5695.717613</v>
      </c>
      <c r="E159" s="200">
        <v>5695.717613</v>
      </c>
      <c r="F159" s="200"/>
      <c r="G159" s="200"/>
      <c r="H159" s="200"/>
      <c r="I159" s="200"/>
      <c r="J159" s="200"/>
      <c r="K159" s="200"/>
      <c r="L159" s="200"/>
      <c r="M159" s="200"/>
      <c r="N159" s="200"/>
      <c r="O159" s="200"/>
      <c r="P159" s="200"/>
    </row>
    <row r="160" ht="16.5" spans="1:16">
      <c r="A160" s="198" t="s">
        <v>706</v>
      </c>
      <c r="B160" s="199" t="s">
        <v>707</v>
      </c>
      <c r="C160" s="200">
        <v>4344.27753</v>
      </c>
      <c r="D160" s="200">
        <v>4344.27753</v>
      </c>
      <c r="E160" s="200">
        <v>4344.27753</v>
      </c>
      <c r="F160" s="200"/>
      <c r="G160" s="200"/>
      <c r="H160" s="200"/>
      <c r="I160" s="200"/>
      <c r="J160" s="200"/>
      <c r="K160" s="200"/>
      <c r="L160" s="200"/>
      <c r="M160" s="200"/>
      <c r="N160" s="200"/>
      <c r="O160" s="200"/>
      <c r="P160" s="200"/>
    </row>
    <row r="161" ht="16.5" spans="1:16">
      <c r="A161" s="198" t="s">
        <v>708</v>
      </c>
      <c r="B161" s="199" t="s">
        <v>709</v>
      </c>
      <c r="C161" s="200">
        <v>6049.90905</v>
      </c>
      <c r="D161" s="200">
        <v>6049.90905</v>
      </c>
      <c r="E161" s="200">
        <v>6049.90905</v>
      </c>
      <c r="F161" s="200"/>
      <c r="G161" s="200"/>
      <c r="H161" s="200"/>
      <c r="I161" s="200"/>
      <c r="J161" s="200"/>
      <c r="K161" s="200"/>
      <c r="L161" s="200"/>
      <c r="M161" s="200"/>
      <c r="N161" s="200"/>
      <c r="O161" s="200"/>
      <c r="P161" s="200"/>
    </row>
    <row r="162" ht="16.5" spans="1:16">
      <c r="A162" s="198" t="s">
        <v>710</v>
      </c>
      <c r="B162" s="199" t="s">
        <v>711</v>
      </c>
      <c r="C162" s="200">
        <v>7999.820568</v>
      </c>
      <c r="D162" s="200">
        <v>7999.820568</v>
      </c>
      <c r="E162" s="200">
        <v>7999.820568</v>
      </c>
      <c r="F162" s="200"/>
      <c r="G162" s="200"/>
      <c r="H162" s="200"/>
      <c r="I162" s="200"/>
      <c r="J162" s="200"/>
      <c r="K162" s="200"/>
      <c r="L162" s="200"/>
      <c r="M162" s="200"/>
      <c r="N162" s="200"/>
      <c r="O162" s="200"/>
      <c r="P162" s="200"/>
    </row>
    <row r="163" ht="16.5" spans="1:16">
      <c r="A163" s="198" t="s">
        <v>712</v>
      </c>
      <c r="B163" s="199" t="s">
        <v>713</v>
      </c>
      <c r="C163" s="200">
        <v>4108.166003</v>
      </c>
      <c r="D163" s="200">
        <v>4108.166003</v>
      </c>
      <c r="E163" s="200">
        <v>4108.166003</v>
      </c>
      <c r="F163" s="200"/>
      <c r="G163" s="200"/>
      <c r="H163" s="200"/>
      <c r="I163" s="200"/>
      <c r="J163" s="200"/>
      <c r="K163" s="200"/>
      <c r="L163" s="200"/>
      <c r="M163" s="200"/>
      <c r="N163" s="200"/>
      <c r="O163" s="200"/>
      <c r="P163" s="200"/>
    </row>
    <row r="164" ht="16.5" spans="1:16">
      <c r="A164" s="198" t="s">
        <v>714</v>
      </c>
      <c r="B164" s="199" t="s">
        <v>715</v>
      </c>
      <c r="C164" s="200">
        <v>4442.721366</v>
      </c>
      <c r="D164" s="200">
        <v>4442.721366</v>
      </c>
      <c r="E164" s="200">
        <v>4442.721366</v>
      </c>
      <c r="F164" s="200"/>
      <c r="G164" s="200"/>
      <c r="H164" s="200"/>
      <c r="I164" s="200"/>
      <c r="J164" s="200"/>
      <c r="K164" s="200"/>
      <c r="L164" s="200"/>
      <c r="M164" s="200"/>
      <c r="N164" s="200"/>
      <c r="O164" s="200"/>
      <c r="P164" s="200"/>
    </row>
    <row r="165" ht="16.5" spans="1:16">
      <c r="A165" s="198" t="s">
        <v>716</v>
      </c>
      <c r="B165" s="199" t="s">
        <v>717</v>
      </c>
      <c r="C165" s="200">
        <v>7330.729628</v>
      </c>
      <c r="D165" s="200">
        <v>7330.729628</v>
      </c>
      <c r="E165" s="200">
        <v>7330.729628</v>
      </c>
      <c r="F165" s="200"/>
      <c r="G165" s="200"/>
      <c r="H165" s="200"/>
      <c r="I165" s="200"/>
      <c r="J165" s="200"/>
      <c r="K165" s="200"/>
      <c r="L165" s="200"/>
      <c r="M165" s="200"/>
      <c r="N165" s="200"/>
      <c r="O165" s="200"/>
      <c r="P165" s="200"/>
    </row>
    <row r="166" ht="16.5" spans="1:16">
      <c r="A166" s="198" t="s">
        <v>718</v>
      </c>
      <c r="B166" s="199" t="s">
        <v>719</v>
      </c>
      <c r="C166" s="200">
        <v>5182.455074</v>
      </c>
      <c r="D166" s="200">
        <v>5182.455074</v>
      </c>
      <c r="E166" s="200">
        <v>5182.455074</v>
      </c>
      <c r="F166" s="200"/>
      <c r="G166" s="200"/>
      <c r="H166" s="200"/>
      <c r="I166" s="200"/>
      <c r="J166" s="200"/>
      <c r="K166" s="200"/>
      <c r="L166" s="200"/>
      <c r="M166" s="200"/>
      <c r="N166" s="200"/>
      <c r="O166" s="200"/>
      <c r="P166" s="200"/>
    </row>
    <row r="167" ht="16.5" spans="1:16">
      <c r="A167" s="198" t="s">
        <v>720</v>
      </c>
      <c r="B167" s="199" t="s">
        <v>721</v>
      </c>
      <c r="C167" s="200">
        <v>649.09866</v>
      </c>
      <c r="D167" s="200">
        <v>649.09866</v>
      </c>
      <c r="E167" s="200">
        <v>649.09866</v>
      </c>
      <c r="F167" s="200"/>
      <c r="G167" s="200"/>
      <c r="H167" s="200"/>
      <c r="I167" s="200"/>
      <c r="J167" s="200"/>
      <c r="K167" s="200"/>
      <c r="L167" s="200"/>
      <c r="M167" s="200"/>
      <c r="N167" s="200"/>
      <c r="O167" s="200"/>
      <c r="P167" s="200"/>
    </row>
    <row r="168" ht="16.5" spans="1:16">
      <c r="A168" s="198" t="s">
        <v>722</v>
      </c>
      <c r="B168" s="199" t="s">
        <v>723</v>
      </c>
      <c r="C168" s="200">
        <v>1455.077823</v>
      </c>
      <c r="D168" s="200">
        <v>1455.077823</v>
      </c>
      <c r="E168" s="200">
        <v>1455.077823</v>
      </c>
      <c r="F168" s="200"/>
      <c r="G168" s="200"/>
      <c r="H168" s="200"/>
      <c r="I168" s="200"/>
      <c r="J168" s="200"/>
      <c r="K168" s="200"/>
      <c r="L168" s="200"/>
      <c r="M168" s="200"/>
      <c r="N168" s="200"/>
      <c r="O168" s="200"/>
      <c r="P168" s="200"/>
    </row>
    <row r="169" ht="16.5" spans="1:16">
      <c r="A169" s="198" t="s">
        <v>724</v>
      </c>
      <c r="B169" s="199" t="s">
        <v>725</v>
      </c>
      <c r="C169" s="200">
        <v>2109.318613</v>
      </c>
      <c r="D169" s="200">
        <v>2109.318613</v>
      </c>
      <c r="E169" s="200">
        <v>2109.318613</v>
      </c>
      <c r="F169" s="200"/>
      <c r="G169" s="200"/>
      <c r="H169" s="200"/>
      <c r="I169" s="200"/>
      <c r="J169" s="200"/>
      <c r="K169" s="200"/>
      <c r="L169" s="200"/>
      <c r="M169" s="200"/>
      <c r="N169" s="200"/>
      <c r="O169" s="200"/>
      <c r="P169" s="200"/>
    </row>
    <row r="170" ht="16.5" spans="1:16">
      <c r="A170" s="198" t="s">
        <v>726</v>
      </c>
      <c r="B170" s="199" t="s">
        <v>727</v>
      </c>
      <c r="C170" s="200">
        <v>1263.154012</v>
      </c>
      <c r="D170" s="200">
        <v>1263.154012</v>
      </c>
      <c r="E170" s="200">
        <v>1263.154012</v>
      </c>
      <c r="F170" s="200"/>
      <c r="G170" s="200"/>
      <c r="H170" s="200"/>
      <c r="I170" s="200"/>
      <c r="J170" s="200"/>
      <c r="K170" s="200"/>
      <c r="L170" s="200"/>
      <c r="M170" s="200"/>
      <c r="N170" s="200"/>
      <c r="O170" s="200"/>
      <c r="P170" s="200"/>
    </row>
    <row r="171" ht="16.5" spans="1:16">
      <c r="A171" s="198" t="s">
        <v>728</v>
      </c>
      <c r="B171" s="199" t="s">
        <v>729</v>
      </c>
      <c r="C171" s="200">
        <v>1049.06346</v>
      </c>
      <c r="D171" s="200">
        <v>1049.06346</v>
      </c>
      <c r="E171" s="200">
        <v>1049.06346</v>
      </c>
      <c r="F171" s="200"/>
      <c r="G171" s="200"/>
      <c r="H171" s="200"/>
      <c r="I171" s="200"/>
      <c r="J171" s="200"/>
      <c r="K171" s="200"/>
      <c r="L171" s="200"/>
      <c r="M171" s="200"/>
      <c r="N171" s="200"/>
      <c r="O171" s="200"/>
      <c r="P171" s="200"/>
    </row>
    <row r="172" ht="16.5" spans="1:16">
      <c r="A172" s="198" t="s">
        <v>730</v>
      </c>
      <c r="B172" s="199" t="s">
        <v>731</v>
      </c>
      <c r="C172" s="200">
        <v>1666.147443</v>
      </c>
      <c r="D172" s="200">
        <v>1666.147443</v>
      </c>
      <c r="E172" s="200">
        <v>1666.147443</v>
      </c>
      <c r="F172" s="200"/>
      <c r="G172" s="200"/>
      <c r="H172" s="200"/>
      <c r="I172" s="200"/>
      <c r="J172" s="200"/>
      <c r="K172" s="200"/>
      <c r="L172" s="200"/>
      <c r="M172" s="200"/>
      <c r="N172" s="200"/>
      <c r="O172" s="200"/>
      <c r="P172" s="200"/>
    </row>
    <row r="173" ht="16.5" spans="1:16">
      <c r="A173" s="198" t="s">
        <v>732</v>
      </c>
      <c r="B173" s="199" t="s">
        <v>733</v>
      </c>
      <c r="C173" s="200">
        <v>3910.620584</v>
      </c>
      <c r="D173" s="200">
        <v>3910.620584</v>
      </c>
      <c r="E173" s="200">
        <v>3903.220584</v>
      </c>
      <c r="F173" s="200">
        <v>7.4</v>
      </c>
      <c r="G173" s="200"/>
      <c r="H173" s="200">
        <v>7.4</v>
      </c>
      <c r="I173" s="200"/>
      <c r="J173" s="200"/>
      <c r="K173" s="200"/>
      <c r="L173" s="200"/>
      <c r="M173" s="200"/>
      <c r="N173" s="200"/>
      <c r="O173" s="200"/>
      <c r="P173" s="200"/>
    </row>
    <row r="174" ht="16.5" spans="1:16">
      <c r="A174" s="198" t="s">
        <v>734</v>
      </c>
      <c r="B174" s="199" t="s">
        <v>735</v>
      </c>
      <c r="C174" s="200">
        <v>4173.042147</v>
      </c>
      <c r="D174" s="200">
        <v>4173.042147</v>
      </c>
      <c r="E174" s="200">
        <v>4173.042147</v>
      </c>
      <c r="F174" s="200"/>
      <c r="G174" s="200"/>
      <c r="H174" s="200"/>
      <c r="I174" s="200"/>
      <c r="J174" s="200"/>
      <c r="K174" s="200"/>
      <c r="L174" s="200"/>
      <c r="M174" s="200"/>
      <c r="N174" s="200"/>
      <c r="O174" s="200"/>
      <c r="P174" s="200"/>
    </row>
    <row r="175" ht="16.5" spans="1:16">
      <c r="A175" s="198" t="s">
        <v>736</v>
      </c>
      <c r="B175" s="199" t="s">
        <v>737</v>
      </c>
      <c r="C175" s="200">
        <v>1189.491337</v>
      </c>
      <c r="D175" s="200">
        <v>1189.491337</v>
      </c>
      <c r="E175" s="200">
        <v>1181.491337</v>
      </c>
      <c r="F175" s="200">
        <v>8</v>
      </c>
      <c r="G175" s="200"/>
      <c r="H175" s="200">
        <v>8</v>
      </c>
      <c r="I175" s="200"/>
      <c r="J175" s="200"/>
      <c r="K175" s="200"/>
      <c r="L175" s="200"/>
      <c r="M175" s="200"/>
      <c r="N175" s="200"/>
      <c r="O175" s="200"/>
      <c r="P175" s="200"/>
    </row>
    <row r="176" ht="16.5" spans="1:16">
      <c r="A176" s="198" t="s">
        <v>738</v>
      </c>
      <c r="B176" s="199" t="s">
        <v>739</v>
      </c>
      <c r="C176" s="200">
        <v>1038.877498</v>
      </c>
      <c r="D176" s="200">
        <v>1038.877498</v>
      </c>
      <c r="E176" s="200">
        <v>1038.877498</v>
      </c>
      <c r="F176" s="200"/>
      <c r="G176" s="200"/>
      <c r="H176" s="200"/>
      <c r="I176" s="200"/>
      <c r="J176" s="200"/>
      <c r="K176" s="200"/>
      <c r="L176" s="200"/>
      <c r="M176" s="200"/>
      <c r="N176" s="200"/>
      <c r="O176" s="200"/>
      <c r="P176" s="200"/>
    </row>
    <row r="177" ht="16.5" spans="1:16">
      <c r="A177" s="198" t="s">
        <v>740</v>
      </c>
      <c r="B177" s="199" t="s">
        <v>741</v>
      </c>
      <c r="C177" s="200">
        <v>1534.588464</v>
      </c>
      <c r="D177" s="200">
        <v>1534.588464</v>
      </c>
      <c r="E177" s="200">
        <v>1534.588464</v>
      </c>
      <c r="F177" s="200"/>
      <c r="G177" s="200"/>
      <c r="H177" s="200"/>
      <c r="I177" s="200"/>
      <c r="J177" s="200"/>
      <c r="K177" s="200"/>
      <c r="L177" s="200"/>
      <c r="M177" s="200"/>
      <c r="N177" s="200"/>
      <c r="O177" s="200"/>
      <c r="P177" s="200"/>
    </row>
    <row r="178" ht="16.5" spans="1:16">
      <c r="A178" s="198" t="s">
        <v>742</v>
      </c>
      <c r="B178" s="199" t="s">
        <v>743</v>
      </c>
      <c r="C178" s="200">
        <v>672.270305</v>
      </c>
      <c r="D178" s="200">
        <v>672.270305</v>
      </c>
      <c r="E178" s="200">
        <v>672.270305</v>
      </c>
      <c r="F178" s="200"/>
      <c r="G178" s="200"/>
      <c r="H178" s="200"/>
      <c r="I178" s="200"/>
      <c r="J178" s="200"/>
      <c r="K178" s="200"/>
      <c r="L178" s="200"/>
      <c r="M178" s="200"/>
      <c r="N178" s="200"/>
      <c r="O178" s="200"/>
      <c r="P178" s="200"/>
    </row>
    <row r="179" ht="16.5" spans="1:16">
      <c r="A179" s="198" t="s">
        <v>744</v>
      </c>
      <c r="B179" s="199" t="s">
        <v>745</v>
      </c>
      <c r="C179" s="200">
        <v>296.069189</v>
      </c>
      <c r="D179" s="200">
        <v>296.069189</v>
      </c>
      <c r="E179" s="200">
        <v>296.069189</v>
      </c>
      <c r="F179" s="200"/>
      <c r="G179" s="200"/>
      <c r="H179" s="200"/>
      <c r="I179" s="200"/>
      <c r="J179" s="200"/>
      <c r="K179" s="200"/>
      <c r="L179" s="200"/>
      <c r="M179" s="200"/>
      <c r="N179" s="200"/>
      <c r="O179" s="200"/>
      <c r="P179" s="200"/>
    </row>
    <row r="180" ht="16.5" spans="1:16">
      <c r="A180" s="198" t="s">
        <v>746</v>
      </c>
      <c r="B180" s="199" t="s">
        <v>747</v>
      </c>
      <c r="C180" s="200">
        <v>1056.839474</v>
      </c>
      <c r="D180" s="200">
        <v>1056.839474</v>
      </c>
      <c r="E180" s="200">
        <v>1056.839474</v>
      </c>
      <c r="F180" s="200"/>
      <c r="G180" s="200"/>
      <c r="H180" s="200"/>
      <c r="I180" s="200"/>
      <c r="J180" s="200"/>
      <c r="K180" s="200"/>
      <c r="L180" s="200"/>
      <c r="M180" s="200"/>
      <c r="N180" s="200"/>
      <c r="O180" s="200"/>
      <c r="P180" s="200"/>
    </row>
    <row r="181" ht="16.5" spans="1:16">
      <c r="A181" s="198" t="s">
        <v>748</v>
      </c>
      <c r="B181" s="199" t="s">
        <v>749</v>
      </c>
      <c r="C181" s="200">
        <v>701.300325</v>
      </c>
      <c r="D181" s="200">
        <v>701.300325</v>
      </c>
      <c r="E181" s="200">
        <v>701.300325</v>
      </c>
      <c r="F181" s="200"/>
      <c r="G181" s="200"/>
      <c r="H181" s="200"/>
      <c r="I181" s="200"/>
      <c r="J181" s="200"/>
      <c r="K181" s="200"/>
      <c r="L181" s="200"/>
      <c r="M181" s="200"/>
      <c r="N181" s="200"/>
      <c r="O181" s="200"/>
      <c r="P181" s="200"/>
    </row>
    <row r="182" ht="16.5" spans="1:16">
      <c r="A182" s="198" t="s">
        <v>750</v>
      </c>
      <c r="B182" s="199" t="s">
        <v>751</v>
      </c>
      <c r="C182" s="200">
        <v>159.322218</v>
      </c>
      <c r="D182" s="200">
        <v>159.322218</v>
      </c>
      <c r="E182" s="200">
        <v>159.322218</v>
      </c>
      <c r="F182" s="200"/>
      <c r="G182" s="200"/>
      <c r="H182" s="200"/>
      <c r="I182" s="200"/>
      <c r="J182" s="200"/>
      <c r="K182" s="200"/>
      <c r="L182" s="200"/>
      <c r="M182" s="200"/>
      <c r="N182" s="200"/>
      <c r="O182" s="200"/>
      <c r="P182" s="200"/>
    </row>
    <row r="183" ht="16.5" spans="1:16">
      <c r="A183" s="201"/>
      <c r="B183" s="202" t="s">
        <v>752</v>
      </c>
      <c r="C183" s="203">
        <v>9900.83</v>
      </c>
      <c r="D183" s="203">
        <v>9900.83</v>
      </c>
      <c r="E183" s="203">
        <v>9900.83</v>
      </c>
      <c r="F183" s="203">
        <v>0</v>
      </c>
      <c r="G183" s="203">
        <v>0</v>
      </c>
      <c r="H183" s="203">
        <v>0</v>
      </c>
      <c r="I183" s="203">
        <v>0</v>
      </c>
      <c r="J183" s="203">
        <v>0</v>
      </c>
      <c r="K183" s="203">
        <v>0</v>
      </c>
      <c r="L183" s="203">
        <v>0</v>
      </c>
      <c r="M183" s="203">
        <v>0</v>
      </c>
      <c r="N183" s="203">
        <v>0</v>
      </c>
      <c r="O183" s="203">
        <v>0</v>
      </c>
      <c r="P183" s="203">
        <v>0</v>
      </c>
    </row>
    <row r="184" ht="16.5" spans="1:16">
      <c r="A184" s="198" t="s">
        <v>753</v>
      </c>
      <c r="B184" s="199" t="s">
        <v>754</v>
      </c>
      <c r="C184" s="200">
        <v>260</v>
      </c>
      <c r="D184" s="200">
        <v>260</v>
      </c>
      <c r="E184" s="200">
        <v>260</v>
      </c>
      <c r="F184" s="200"/>
      <c r="G184" s="200"/>
      <c r="H184" s="200"/>
      <c r="I184" s="200"/>
      <c r="J184" s="200"/>
      <c r="K184" s="200"/>
      <c r="L184" s="200"/>
      <c r="M184" s="200"/>
      <c r="N184" s="200"/>
      <c r="O184" s="200"/>
      <c r="P184" s="200"/>
    </row>
    <row r="185" ht="16.5" spans="1:16">
      <c r="A185" s="198" t="s">
        <v>755</v>
      </c>
      <c r="B185" s="199" t="s">
        <v>756</v>
      </c>
      <c r="C185" s="200">
        <v>2640.83</v>
      </c>
      <c r="D185" s="200">
        <v>2640.83</v>
      </c>
      <c r="E185" s="200">
        <v>2640.83</v>
      </c>
      <c r="F185" s="200"/>
      <c r="G185" s="200"/>
      <c r="H185" s="200"/>
      <c r="I185" s="200"/>
      <c r="J185" s="200"/>
      <c r="K185" s="200"/>
      <c r="L185" s="200"/>
      <c r="M185" s="200"/>
      <c r="N185" s="200"/>
      <c r="O185" s="200"/>
      <c r="P185" s="200"/>
    </row>
    <row r="186" ht="16.5" spans="1:16">
      <c r="A186" s="198" t="s">
        <v>757</v>
      </c>
      <c r="B186" s="199" t="s">
        <v>758</v>
      </c>
      <c r="C186" s="200">
        <v>7000</v>
      </c>
      <c r="D186" s="200">
        <v>7000</v>
      </c>
      <c r="E186" s="200">
        <v>7000</v>
      </c>
      <c r="F186" s="200"/>
      <c r="G186" s="200"/>
      <c r="H186" s="200"/>
      <c r="I186" s="200"/>
      <c r="J186" s="200"/>
      <c r="K186" s="200"/>
      <c r="L186" s="200"/>
      <c r="M186" s="200"/>
      <c r="N186" s="200"/>
      <c r="O186" s="200"/>
      <c r="P186" s="200"/>
    </row>
    <row r="187" ht="16.5" spans="1:16">
      <c r="A187" s="201"/>
      <c r="B187" s="202" t="s">
        <v>759</v>
      </c>
      <c r="C187" s="203">
        <v>143984.480334</v>
      </c>
      <c r="D187" s="203">
        <v>143984.480334</v>
      </c>
      <c r="E187" s="203">
        <v>98155.480334</v>
      </c>
      <c r="F187" s="203">
        <v>45829</v>
      </c>
      <c r="G187" s="203">
        <v>0</v>
      </c>
      <c r="H187" s="203">
        <v>0</v>
      </c>
      <c r="I187" s="203">
        <v>45829</v>
      </c>
      <c r="J187" s="203">
        <v>0</v>
      </c>
      <c r="K187" s="203">
        <v>0</v>
      </c>
      <c r="L187" s="203">
        <v>0</v>
      </c>
      <c r="M187" s="203">
        <v>0</v>
      </c>
      <c r="N187" s="203">
        <v>0</v>
      </c>
      <c r="O187" s="203">
        <v>0</v>
      </c>
      <c r="P187" s="203">
        <v>0</v>
      </c>
    </row>
    <row r="188" ht="16.5" spans="1:16">
      <c r="A188" s="201"/>
      <c r="B188" s="202" t="s">
        <v>760</v>
      </c>
      <c r="C188" s="203">
        <v>129799.4</v>
      </c>
      <c r="D188" s="203">
        <v>129799.4</v>
      </c>
      <c r="E188" s="203">
        <v>129799.4</v>
      </c>
      <c r="F188" s="203">
        <v>0</v>
      </c>
      <c r="G188" s="203">
        <v>0</v>
      </c>
      <c r="H188" s="203">
        <v>0</v>
      </c>
      <c r="I188" s="203">
        <v>0</v>
      </c>
      <c r="J188" s="203">
        <v>0</v>
      </c>
      <c r="K188" s="203">
        <v>0</v>
      </c>
      <c r="L188" s="203">
        <v>0</v>
      </c>
      <c r="M188" s="203">
        <v>0</v>
      </c>
      <c r="N188" s="203">
        <v>0</v>
      </c>
      <c r="O188" s="203">
        <v>0</v>
      </c>
      <c r="P188" s="203">
        <v>0</v>
      </c>
    </row>
    <row r="189" ht="16.5" spans="1:16">
      <c r="A189" s="201"/>
      <c r="B189" s="202" t="s">
        <v>761</v>
      </c>
      <c r="C189" s="206">
        <v>63338</v>
      </c>
      <c r="D189" s="206">
        <v>63338</v>
      </c>
      <c r="E189" s="206">
        <v>63338</v>
      </c>
      <c r="F189" s="203"/>
      <c r="G189" s="203"/>
      <c r="H189" s="203"/>
      <c r="I189" s="203"/>
      <c r="J189" s="203"/>
      <c r="K189" s="203"/>
      <c r="L189" s="203"/>
      <c r="M189" s="203"/>
      <c r="N189" s="203"/>
      <c r="O189" s="203"/>
      <c r="P189" s="203"/>
    </row>
    <row r="190" ht="16.5" spans="1:16">
      <c r="A190" s="201"/>
      <c r="B190" s="202" t="s">
        <v>762</v>
      </c>
      <c r="C190" s="206">
        <v>38470</v>
      </c>
      <c r="D190" s="206">
        <v>38470</v>
      </c>
      <c r="E190" s="206">
        <v>38470</v>
      </c>
      <c r="F190" s="203"/>
      <c r="G190" s="203"/>
      <c r="H190" s="203"/>
      <c r="I190" s="203"/>
      <c r="J190" s="203"/>
      <c r="K190" s="203"/>
      <c r="L190" s="203"/>
      <c r="M190" s="203"/>
      <c r="N190" s="203"/>
      <c r="O190" s="203"/>
      <c r="P190" s="203"/>
    </row>
  </sheetData>
  <mergeCells count="15">
    <mergeCell ref="D4:I4"/>
    <mergeCell ref="K4:P4"/>
    <mergeCell ref="F5:I5"/>
    <mergeCell ref="A4:A6"/>
    <mergeCell ref="B4:B6"/>
    <mergeCell ref="C4:C6"/>
    <mergeCell ref="D5:D6"/>
    <mergeCell ref="E5:E6"/>
    <mergeCell ref="J4:J6"/>
    <mergeCell ref="K5:K6"/>
    <mergeCell ref="L5:L6"/>
    <mergeCell ref="M5:M6"/>
    <mergeCell ref="N5:N6"/>
    <mergeCell ref="O5:O6"/>
    <mergeCell ref="P5:P6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2"/>
  <sheetViews>
    <sheetView workbookViewId="0">
      <selection activeCell="A1" sqref="A1:M182"/>
    </sheetView>
  </sheetViews>
  <sheetFormatPr defaultColWidth="9" defaultRowHeight="14.25"/>
  <cols>
    <col min="1" max="1" width="6.125" customWidth="1"/>
    <col min="2" max="2" width="31.625" customWidth="1"/>
    <col min="3" max="4" width="7.625" customWidth="1"/>
    <col min="5" max="5" width="9.625" customWidth="1"/>
    <col min="6" max="6" width="7.625" customWidth="1"/>
    <col min="7" max="7" width="8.125" customWidth="1"/>
    <col min="8" max="10" width="7.625" customWidth="1"/>
    <col min="11" max="12" width="8.125" customWidth="1"/>
    <col min="13" max="13" width="7.625" customWidth="1"/>
  </cols>
  <sheetData>
    <row r="1" ht="18.75" spans="1:13">
      <c r="A1" s="141" t="s">
        <v>763</v>
      </c>
      <c r="B1" s="142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</row>
    <row r="2" ht="25.5" spans="1:13">
      <c r="A2" s="118" t="s">
        <v>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15" spans="1:13">
      <c r="A3" s="143"/>
      <c r="B3" s="144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39" t="s">
        <v>44</v>
      </c>
    </row>
    <row r="4" spans="1:13">
      <c r="A4" s="145" t="s">
        <v>392</v>
      </c>
      <c r="B4" s="146" t="s">
        <v>764</v>
      </c>
      <c r="C4" s="147" t="s">
        <v>394</v>
      </c>
      <c r="D4" s="147" t="s">
        <v>395</v>
      </c>
      <c r="E4" s="147"/>
      <c r="F4" s="147"/>
      <c r="G4" s="147" t="s">
        <v>765</v>
      </c>
      <c r="H4" s="147" t="s">
        <v>397</v>
      </c>
      <c r="I4" s="147"/>
      <c r="J4" s="147"/>
      <c r="K4" s="147"/>
      <c r="L4" s="147"/>
      <c r="M4" s="147"/>
    </row>
    <row r="5" ht="25.5" spans="1:13">
      <c r="A5" s="145"/>
      <c r="B5" s="148"/>
      <c r="C5" s="149"/>
      <c r="D5" s="147" t="s">
        <v>400</v>
      </c>
      <c r="E5" s="147" t="s">
        <v>766</v>
      </c>
      <c r="F5" s="147" t="s">
        <v>767</v>
      </c>
      <c r="G5" s="149"/>
      <c r="H5" s="147" t="s">
        <v>400</v>
      </c>
      <c r="I5" s="147" t="s">
        <v>401</v>
      </c>
      <c r="J5" s="147" t="s">
        <v>768</v>
      </c>
      <c r="K5" s="147" t="s">
        <v>769</v>
      </c>
      <c r="L5" s="147" t="s">
        <v>770</v>
      </c>
      <c r="M5" s="147" t="s">
        <v>405</v>
      </c>
    </row>
    <row r="6" ht="16.5" spans="1:13">
      <c r="A6" s="169"/>
      <c r="B6" s="151" t="s">
        <v>394</v>
      </c>
      <c r="C6" s="170">
        <v>381299.730199</v>
      </c>
      <c r="D6" s="170">
        <v>292823.996721</v>
      </c>
      <c r="E6" s="170">
        <v>290816.854534</v>
      </c>
      <c r="F6" s="170">
        <v>2007.142187</v>
      </c>
      <c r="G6" s="170">
        <v>3294.84</v>
      </c>
      <c r="H6" s="170">
        <v>85180.893478</v>
      </c>
      <c r="I6" s="170">
        <v>84557.276613</v>
      </c>
      <c r="J6" s="170">
        <v>0</v>
      </c>
      <c r="K6" s="170">
        <v>0</v>
      </c>
      <c r="L6" s="170">
        <v>0</v>
      </c>
      <c r="M6" s="170">
        <v>623.616865</v>
      </c>
    </row>
    <row r="7" ht="16.5" spans="1:13">
      <c r="A7" s="171"/>
      <c r="B7" s="172" t="s">
        <v>409</v>
      </c>
      <c r="C7" s="173">
        <v>45210.432792</v>
      </c>
      <c r="D7" s="173">
        <v>45210.432792</v>
      </c>
      <c r="E7" s="173">
        <v>45210.432792</v>
      </c>
      <c r="F7" s="173"/>
      <c r="G7" s="173"/>
      <c r="H7" s="174"/>
      <c r="I7" s="179"/>
      <c r="J7" s="179"/>
      <c r="K7" s="179"/>
      <c r="L7" s="179"/>
      <c r="M7" s="179"/>
    </row>
    <row r="8" ht="16.5" spans="1:13">
      <c r="A8" s="175" t="s">
        <v>410</v>
      </c>
      <c r="B8" s="176" t="s">
        <v>411</v>
      </c>
      <c r="C8" s="177">
        <v>1521.59357</v>
      </c>
      <c r="D8" s="177">
        <v>1521.59357</v>
      </c>
      <c r="E8" s="177">
        <v>1521.59357</v>
      </c>
      <c r="F8" s="177"/>
      <c r="G8" s="177"/>
      <c r="H8" s="178"/>
      <c r="I8" s="179"/>
      <c r="J8" s="179"/>
      <c r="K8" s="179"/>
      <c r="L8" s="179"/>
      <c r="M8" s="179"/>
    </row>
    <row r="9" ht="16.5" spans="1:13">
      <c r="A9" s="175" t="s">
        <v>412</v>
      </c>
      <c r="B9" s="176" t="s">
        <v>413</v>
      </c>
      <c r="C9" s="177">
        <v>260.331462</v>
      </c>
      <c r="D9" s="177">
        <v>260.331462</v>
      </c>
      <c r="E9" s="177">
        <v>260.331462</v>
      </c>
      <c r="F9" s="177"/>
      <c r="G9" s="177"/>
      <c r="H9" s="178"/>
      <c r="I9" s="179"/>
      <c r="J9" s="179"/>
      <c r="K9" s="179"/>
      <c r="L9" s="179"/>
      <c r="M9" s="179"/>
    </row>
    <row r="10" ht="16.5" spans="1:13">
      <c r="A10" s="175" t="s">
        <v>414</v>
      </c>
      <c r="B10" s="176" t="s">
        <v>415</v>
      </c>
      <c r="C10" s="177">
        <v>438.969007</v>
      </c>
      <c r="D10" s="177">
        <v>438.969007</v>
      </c>
      <c r="E10" s="177">
        <v>438.969007</v>
      </c>
      <c r="F10" s="177"/>
      <c r="G10" s="177"/>
      <c r="H10" s="178"/>
      <c r="I10" s="179"/>
      <c r="J10" s="179"/>
      <c r="K10" s="179"/>
      <c r="L10" s="179"/>
      <c r="M10" s="179"/>
    </row>
    <row r="11" ht="16.5" spans="1:13">
      <c r="A11" s="175" t="s">
        <v>416</v>
      </c>
      <c r="B11" s="176" t="s">
        <v>417</v>
      </c>
      <c r="C11" s="177">
        <v>1223.996205</v>
      </c>
      <c r="D11" s="177">
        <v>1223.996205</v>
      </c>
      <c r="E11" s="177">
        <v>1223.996205</v>
      </c>
      <c r="F11" s="177"/>
      <c r="G11" s="177"/>
      <c r="H11" s="178"/>
      <c r="I11" s="179"/>
      <c r="J11" s="179"/>
      <c r="K11" s="179"/>
      <c r="L11" s="179"/>
      <c r="M11" s="179"/>
    </row>
    <row r="12" ht="16.5" spans="1:13">
      <c r="A12" s="175" t="s">
        <v>418</v>
      </c>
      <c r="B12" s="176" t="s">
        <v>419</v>
      </c>
      <c r="C12" s="177">
        <v>780.447671</v>
      </c>
      <c r="D12" s="177">
        <v>780.447671</v>
      </c>
      <c r="E12" s="177">
        <v>780.447671</v>
      </c>
      <c r="F12" s="177"/>
      <c r="G12" s="177"/>
      <c r="H12" s="178"/>
      <c r="I12" s="179"/>
      <c r="J12" s="179"/>
      <c r="K12" s="179"/>
      <c r="L12" s="179"/>
      <c r="M12" s="179"/>
    </row>
    <row r="13" ht="16.5" spans="1:13">
      <c r="A13" s="175" t="s">
        <v>420</v>
      </c>
      <c r="B13" s="176" t="s">
        <v>421</v>
      </c>
      <c r="C13" s="177">
        <v>287.24972</v>
      </c>
      <c r="D13" s="177">
        <v>287.24972</v>
      </c>
      <c r="E13" s="177">
        <v>287.24972</v>
      </c>
      <c r="F13" s="177"/>
      <c r="G13" s="177"/>
      <c r="H13" s="178"/>
      <c r="I13" s="179"/>
      <c r="J13" s="179"/>
      <c r="K13" s="179"/>
      <c r="L13" s="179"/>
      <c r="M13" s="179"/>
    </row>
    <row r="14" ht="16.5" spans="1:13">
      <c r="A14" s="175" t="s">
        <v>422</v>
      </c>
      <c r="B14" s="176" t="s">
        <v>423</v>
      </c>
      <c r="C14" s="177">
        <v>143.942223</v>
      </c>
      <c r="D14" s="177">
        <v>143.942223</v>
      </c>
      <c r="E14" s="177">
        <v>143.942223</v>
      </c>
      <c r="F14" s="177"/>
      <c r="G14" s="177"/>
      <c r="H14" s="178"/>
      <c r="I14" s="179"/>
      <c r="J14" s="179"/>
      <c r="K14" s="179"/>
      <c r="L14" s="179"/>
      <c r="M14" s="179"/>
    </row>
    <row r="15" ht="16.5" spans="1:13">
      <c r="A15" s="175" t="s">
        <v>424</v>
      </c>
      <c r="B15" s="176" t="s">
        <v>425</v>
      </c>
      <c r="C15" s="177">
        <v>179.957075</v>
      </c>
      <c r="D15" s="177">
        <v>179.957075</v>
      </c>
      <c r="E15" s="177">
        <v>179.957075</v>
      </c>
      <c r="F15" s="177"/>
      <c r="G15" s="177"/>
      <c r="H15" s="178"/>
      <c r="I15" s="179"/>
      <c r="J15" s="179"/>
      <c r="K15" s="179"/>
      <c r="L15" s="179"/>
      <c r="M15" s="179"/>
    </row>
    <row r="16" ht="16.5" spans="1:13">
      <c r="A16" s="175" t="s">
        <v>426</v>
      </c>
      <c r="B16" s="176" t="s">
        <v>427</v>
      </c>
      <c r="C16" s="177">
        <v>1679.451282</v>
      </c>
      <c r="D16" s="177">
        <v>1679.451282</v>
      </c>
      <c r="E16" s="177">
        <v>1679.451282</v>
      </c>
      <c r="F16" s="177"/>
      <c r="G16" s="177"/>
      <c r="H16" s="178"/>
      <c r="I16" s="179"/>
      <c r="J16" s="179"/>
      <c r="K16" s="179"/>
      <c r="L16" s="179"/>
      <c r="M16" s="179"/>
    </row>
    <row r="17" ht="16.5" spans="1:13">
      <c r="A17" s="175" t="s">
        <v>428</v>
      </c>
      <c r="B17" s="176" t="s">
        <v>429</v>
      </c>
      <c r="C17" s="177">
        <v>1261.1987</v>
      </c>
      <c r="D17" s="177">
        <v>1261.1987</v>
      </c>
      <c r="E17" s="177">
        <v>1261.1987</v>
      </c>
      <c r="F17" s="177"/>
      <c r="G17" s="177"/>
      <c r="H17" s="178"/>
      <c r="I17" s="179"/>
      <c r="J17" s="179"/>
      <c r="K17" s="179"/>
      <c r="L17" s="179"/>
      <c r="M17" s="179"/>
    </row>
    <row r="18" ht="16.5" spans="1:13">
      <c r="A18" s="175" t="s">
        <v>430</v>
      </c>
      <c r="B18" s="176" t="s">
        <v>431</v>
      </c>
      <c r="C18" s="177">
        <v>2408.687172</v>
      </c>
      <c r="D18" s="177">
        <v>2408.687172</v>
      </c>
      <c r="E18" s="177">
        <v>2408.687172</v>
      </c>
      <c r="F18" s="177"/>
      <c r="G18" s="177"/>
      <c r="H18" s="178"/>
      <c r="I18" s="179"/>
      <c r="J18" s="179"/>
      <c r="K18" s="179"/>
      <c r="L18" s="179"/>
      <c r="M18" s="179"/>
    </row>
    <row r="19" ht="16.5" spans="1:13">
      <c r="A19" s="175" t="s">
        <v>432</v>
      </c>
      <c r="B19" s="176" t="s">
        <v>433</v>
      </c>
      <c r="C19" s="177">
        <v>893.063808</v>
      </c>
      <c r="D19" s="177">
        <v>893.063808</v>
      </c>
      <c r="E19" s="177">
        <v>893.063808</v>
      </c>
      <c r="F19" s="177"/>
      <c r="G19" s="177"/>
      <c r="H19" s="178"/>
      <c r="I19" s="179"/>
      <c r="J19" s="179"/>
      <c r="K19" s="179"/>
      <c r="L19" s="179"/>
      <c r="M19" s="179"/>
    </row>
    <row r="20" ht="16.5" spans="1:13">
      <c r="A20" s="175" t="s">
        <v>434</v>
      </c>
      <c r="B20" s="176" t="s">
        <v>435</v>
      </c>
      <c r="C20" s="177">
        <v>315.773435</v>
      </c>
      <c r="D20" s="177">
        <v>315.773435</v>
      </c>
      <c r="E20" s="177">
        <v>315.773435</v>
      </c>
      <c r="F20" s="177"/>
      <c r="G20" s="177"/>
      <c r="H20" s="178"/>
      <c r="I20" s="179"/>
      <c r="J20" s="179"/>
      <c r="K20" s="179"/>
      <c r="L20" s="179"/>
      <c r="M20" s="179"/>
    </row>
    <row r="21" ht="16.5" spans="1:13">
      <c r="A21" s="175" t="s">
        <v>436</v>
      </c>
      <c r="B21" s="176" t="s">
        <v>437</v>
      </c>
      <c r="C21" s="177">
        <v>556.809639</v>
      </c>
      <c r="D21" s="177">
        <v>556.809639</v>
      </c>
      <c r="E21" s="177">
        <v>556.809639</v>
      </c>
      <c r="F21" s="177"/>
      <c r="G21" s="177"/>
      <c r="H21" s="178"/>
      <c r="I21" s="179"/>
      <c r="J21" s="179"/>
      <c r="K21" s="179"/>
      <c r="L21" s="179"/>
      <c r="M21" s="179"/>
    </row>
    <row r="22" ht="16.5" spans="1:13">
      <c r="A22" s="175" t="s">
        <v>438</v>
      </c>
      <c r="B22" s="176" t="s">
        <v>439</v>
      </c>
      <c r="C22" s="177">
        <v>856.316558</v>
      </c>
      <c r="D22" s="177">
        <v>856.316558</v>
      </c>
      <c r="E22" s="177">
        <v>856.316558</v>
      </c>
      <c r="F22" s="177"/>
      <c r="G22" s="177"/>
      <c r="H22" s="178"/>
      <c r="I22" s="179"/>
      <c r="J22" s="179"/>
      <c r="K22" s="179"/>
      <c r="L22" s="179"/>
      <c r="M22" s="179"/>
    </row>
    <row r="23" ht="16.5" spans="1:13">
      <c r="A23" s="175" t="s">
        <v>440</v>
      </c>
      <c r="B23" s="176" t="s">
        <v>441</v>
      </c>
      <c r="C23" s="177">
        <v>3131.174682</v>
      </c>
      <c r="D23" s="177">
        <v>3131.174682</v>
      </c>
      <c r="E23" s="177">
        <v>3131.174682</v>
      </c>
      <c r="F23" s="177"/>
      <c r="G23" s="177"/>
      <c r="H23" s="178"/>
      <c r="I23" s="179"/>
      <c r="J23" s="179"/>
      <c r="K23" s="179"/>
      <c r="L23" s="179"/>
      <c r="M23" s="179"/>
    </row>
    <row r="24" ht="16.5" spans="1:13">
      <c r="A24" s="175" t="s">
        <v>442</v>
      </c>
      <c r="B24" s="176" t="s">
        <v>443</v>
      </c>
      <c r="C24" s="177">
        <v>16342.301446</v>
      </c>
      <c r="D24" s="177">
        <v>16342.301446</v>
      </c>
      <c r="E24" s="177">
        <v>16342.301446</v>
      </c>
      <c r="F24" s="177"/>
      <c r="G24" s="177"/>
      <c r="H24" s="178"/>
      <c r="I24" s="179"/>
      <c r="J24" s="179"/>
      <c r="K24" s="179"/>
      <c r="L24" s="179"/>
      <c r="M24" s="179"/>
    </row>
    <row r="25" ht="16.5" spans="1:13">
      <c r="A25" s="175" t="s">
        <v>444</v>
      </c>
      <c r="B25" s="176" t="s">
        <v>445</v>
      </c>
      <c r="C25" s="177">
        <v>2005.682747</v>
      </c>
      <c r="D25" s="177">
        <v>2005.682747</v>
      </c>
      <c r="E25" s="177">
        <v>2005.682747</v>
      </c>
      <c r="F25" s="177"/>
      <c r="G25" s="177"/>
      <c r="H25" s="178"/>
      <c r="I25" s="179"/>
      <c r="J25" s="179"/>
      <c r="K25" s="179"/>
      <c r="L25" s="179"/>
      <c r="M25" s="179"/>
    </row>
    <row r="26" ht="16.5" spans="1:13">
      <c r="A26" s="175" t="s">
        <v>446</v>
      </c>
      <c r="B26" s="176" t="s">
        <v>447</v>
      </c>
      <c r="C26" s="177">
        <v>458.29244</v>
      </c>
      <c r="D26" s="177">
        <v>458.29244</v>
      </c>
      <c r="E26" s="177">
        <v>458.29244</v>
      </c>
      <c r="F26" s="177"/>
      <c r="G26" s="177"/>
      <c r="H26" s="178"/>
      <c r="I26" s="179"/>
      <c r="J26" s="179"/>
      <c r="K26" s="179"/>
      <c r="L26" s="179"/>
      <c r="M26" s="179"/>
    </row>
    <row r="27" ht="16.5" spans="1:13">
      <c r="A27" s="175" t="s">
        <v>448</v>
      </c>
      <c r="B27" s="176" t="s">
        <v>449</v>
      </c>
      <c r="C27" s="177">
        <v>3092.298078</v>
      </c>
      <c r="D27" s="177">
        <v>3092.298078</v>
      </c>
      <c r="E27" s="177">
        <v>3092.298078</v>
      </c>
      <c r="F27" s="177"/>
      <c r="G27" s="177"/>
      <c r="H27" s="178"/>
      <c r="I27" s="179"/>
      <c r="J27" s="179"/>
      <c r="K27" s="179"/>
      <c r="L27" s="179"/>
      <c r="M27" s="179"/>
    </row>
    <row r="28" ht="16.5" spans="1:13">
      <c r="A28" s="175" t="s">
        <v>450</v>
      </c>
      <c r="B28" s="176" t="s">
        <v>451</v>
      </c>
      <c r="C28" s="177">
        <v>292.955792</v>
      </c>
      <c r="D28" s="177">
        <v>292.955792</v>
      </c>
      <c r="E28" s="177">
        <v>292.955792</v>
      </c>
      <c r="F28" s="177"/>
      <c r="G28" s="177"/>
      <c r="H28" s="178"/>
      <c r="I28" s="179"/>
      <c r="J28" s="179"/>
      <c r="K28" s="179"/>
      <c r="L28" s="179"/>
      <c r="M28" s="179"/>
    </row>
    <row r="29" ht="16.5" spans="1:13">
      <c r="A29" s="175" t="s">
        <v>452</v>
      </c>
      <c r="B29" s="176" t="s">
        <v>453</v>
      </c>
      <c r="C29" s="177">
        <v>6280.442802</v>
      </c>
      <c r="D29" s="177">
        <v>6280.442802</v>
      </c>
      <c r="E29" s="177">
        <v>6280.442802</v>
      </c>
      <c r="F29" s="177"/>
      <c r="G29" s="177"/>
      <c r="H29" s="178"/>
      <c r="I29" s="179"/>
      <c r="J29" s="179"/>
      <c r="K29" s="179"/>
      <c r="L29" s="179"/>
      <c r="M29" s="179"/>
    </row>
    <row r="30" ht="16.5" spans="1:13">
      <c r="A30" s="175" t="s">
        <v>454</v>
      </c>
      <c r="B30" s="176" t="s">
        <v>455</v>
      </c>
      <c r="C30" s="177">
        <v>664.25075</v>
      </c>
      <c r="D30" s="177">
        <v>664.25075</v>
      </c>
      <c r="E30" s="177">
        <v>664.25075</v>
      </c>
      <c r="F30" s="177"/>
      <c r="G30" s="177"/>
      <c r="H30" s="178"/>
      <c r="I30" s="179"/>
      <c r="J30" s="179"/>
      <c r="K30" s="179"/>
      <c r="L30" s="179"/>
      <c r="M30" s="179"/>
    </row>
    <row r="31" ht="16.5" spans="1:13">
      <c r="A31" s="175" t="s">
        <v>456</v>
      </c>
      <c r="B31" s="176" t="s">
        <v>457</v>
      </c>
      <c r="C31" s="177">
        <v>135.246528</v>
      </c>
      <c r="D31" s="177">
        <v>135.246528</v>
      </c>
      <c r="E31" s="177">
        <v>135.246528</v>
      </c>
      <c r="F31" s="177"/>
      <c r="G31" s="177"/>
      <c r="H31" s="178"/>
      <c r="I31" s="179"/>
      <c r="J31" s="179"/>
      <c r="K31" s="179"/>
      <c r="L31" s="179"/>
      <c r="M31" s="179"/>
    </row>
    <row r="32" ht="16.5" spans="1:13">
      <c r="A32" s="171"/>
      <c r="B32" s="172" t="s">
        <v>458</v>
      </c>
      <c r="C32" s="173">
        <v>9970.913408</v>
      </c>
      <c r="D32" s="173">
        <v>9970.913408</v>
      </c>
      <c r="E32" s="173">
        <v>9970.913408</v>
      </c>
      <c r="F32" s="173"/>
      <c r="G32" s="173"/>
      <c r="H32" s="174"/>
      <c r="I32" s="179"/>
      <c r="J32" s="179"/>
      <c r="K32" s="179"/>
      <c r="L32" s="179"/>
      <c r="M32" s="179"/>
    </row>
    <row r="33" ht="16.5" spans="1:13">
      <c r="A33" s="175" t="s">
        <v>459</v>
      </c>
      <c r="B33" s="176" t="s">
        <v>460</v>
      </c>
      <c r="C33" s="177">
        <v>1004.040601</v>
      </c>
      <c r="D33" s="177">
        <v>1004.040601</v>
      </c>
      <c r="E33" s="177">
        <v>1004.040601</v>
      </c>
      <c r="F33" s="177"/>
      <c r="G33" s="177"/>
      <c r="H33" s="178"/>
      <c r="I33" s="179"/>
      <c r="J33" s="179"/>
      <c r="K33" s="179"/>
      <c r="L33" s="179"/>
      <c r="M33" s="179"/>
    </row>
    <row r="34" ht="16.5" spans="1:13">
      <c r="A34" s="175" t="s">
        <v>461</v>
      </c>
      <c r="B34" s="176" t="s">
        <v>462</v>
      </c>
      <c r="C34" s="177">
        <v>525.86271</v>
      </c>
      <c r="D34" s="177">
        <v>525.86271</v>
      </c>
      <c r="E34" s="177">
        <v>525.86271</v>
      </c>
      <c r="F34" s="177"/>
      <c r="G34" s="177"/>
      <c r="H34" s="178"/>
      <c r="I34" s="179"/>
      <c r="J34" s="179"/>
      <c r="K34" s="179"/>
      <c r="L34" s="179"/>
      <c r="M34" s="179"/>
    </row>
    <row r="35" ht="16.5" spans="1:13">
      <c r="A35" s="175" t="s">
        <v>463</v>
      </c>
      <c r="B35" s="176" t="s">
        <v>464</v>
      </c>
      <c r="C35" s="177">
        <v>1784.524729</v>
      </c>
      <c r="D35" s="177">
        <v>1784.524729</v>
      </c>
      <c r="E35" s="177">
        <v>1784.524729</v>
      </c>
      <c r="F35" s="177"/>
      <c r="G35" s="177"/>
      <c r="H35" s="178"/>
      <c r="I35" s="179"/>
      <c r="J35" s="179"/>
      <c r="K35" s="179"/>
      <c r="L35" s="179"/>
      <c r="M35" s="179"/>
    </row>
    <row r="36" ht="16.5" spans="1:13">
      <c r="A36" s="175" t="s">
        <v>465</v>
      </c>
      <c r="B36" s="176" t="s">
        <v>466</v>
      </c>
      <c r="C36" s="177">
        <v>263.171839</v>
      </c>
      <c r="D36" s="177">
        <v>263.171839</v>
      </c>
      <c r="E36" s="177">
        <v>263.171839</v>
      </c>
      <c r="F36" s="177"/>
      <c r="G36" s="177"/>
      <c r="H36" s="178"/>
      <c r="I36" s="179"/>
      <c r="J36" s="179"/>
      <c r="K36" s="179"/>
      <c r="L36" s="179"/>
      <c r="M36" s="179"/>
    </row>
    <row r="37" ht="16.5" spans="1:13">
      <c r="A37" s="175" t="s">
        <v>467</v>
      </c>
      <c r="B37" s="176" t="s">
        <v>468</v>
      </c>
      <c r="C37" s="177">
        <v>642.821362</v>
      </c>
      <c r="D37" s="177">
        <v>642.821362</v>
      </c>
      <c r="E37" s="177">
        <v>642.821362</v>
      </c>
      <c r="F37" s="177"/>
      <c r="G37" s="177"/>
      <c r="H37" s="178"/>
      <c r="I37" s="179"/>
      <c r="J37" s="179"/>
      <c r="K37" s="179"/>
      <c r="L37" s="179"/>
      <c r="M37" s="179"/>
    </row>
    <row r="38" ht="16.5" spans="1:13">
      <c r="A38" s="175" t="s">
        <v>469</v>
      </c>
      <c r="B38" s="176" t="s">
        <v>470</v>
      </c>
      <c r="C38" s="177">
        <v>316.455045</v>
      </c>
      <c r="D38" s="177">
        <v>316.455045</v>
      </c>
      <c r="E38" s="177">
        <v>316.455045</v>
      </c>
      <c r="F38" s="177"/>
      <c r="G38" s="177"/>
      <c r="H38" s="178"/>
      <c r="I38" s="179"/>
      <c r="J38" s="179"/>
      <c r="K38" s="179"/>
      <c r="L38" s="179"/>
      <c r="M38" s="179"/>
    </row>
    <row r="39" ht="16.5" spans="1:13">
      <c r="A39" s="175" t="s">
        <v>471</v>
      </c>
      <c r="B39" s="176" t="s">
        <v>472</v>
      </c>
      <c r="C39" s="177">
        <v>91.292692</v>
      </c>
      <c r="D39" s="177">
        <v>91.292692</v>
      </c>
      <c r="E39" s="177">
        <v>91.292692</v>
      </c>
      <c r="F39" s="177"/>
      <c r="G39" s="177"/>
      <c r="H39" s="178"/>
      <c r="I39" s="179"/>
      <c r="J39" s="179"/>
      <c r="K39" s="179"/>
      <c r="L39" s="179"/>
      <c r="M39" s="179"/>
    </row>
    <row r="40" ht="16.5" spans="1:13">
      <c r="A40" s="175" t="s">
        <v>473</v>
      </c>
      <c r="B40" s="176" t="s">
        <v>474</v>
      </c>
      <c r="C40" s="177">
        <v>646.190697</v>
      </c>
      <c r="D40" s="177">
        <v>646.190697</v>
      </c>
      <c r="E40" s="177">
        <v>646.190697</v>
      </c>
      <c r="F40" s="177"/>
      <c r="G40" s="177"/>
      <c r="H40" s="178"/>
      <c r="I40" s="179"/>
      <c r="J40" s="179"/>
      <c r="K40" s="179"/>
      <c r="L40" s="179"/>
      <c r="M40" s="179"/>
    </row>
    <row r="41" ht="16.5" spans="1:13">
      <c r="A41" s="175" t="s">
        <v>475</v>
      </c>
      <c r="B41" s="176" t="s">
        <v>476</v>
      </c>
      <c r="C41" s="177">
        <v>523.065091</v>
      </c>
      <c r="D41" s="177">
        <v>523.065091</v>
      </c>
      <c r="E41" s="177">
        <v>523.065091</v>
      </c>
      <c r="F41" s="177"/>
      <c r="G41" s="177"/>
      <c r="H41" s="178"/>
      <c r="I41" s="179"/>
      <c r="J41" s="179"/>
      <c r="K41" s="179"/>
      <c r="L41" s="179"/>
      <c r="M41" s="179"/>
    </row>
    <row r="42" ht="16.5" spans="1:13">
      <c r="A42" s="175" t="s">
        <v>477</v>
      </c>
      <c r="B42" s="176" t="s">
        <v>478</v>
      </c>
      <c r="C42" s="177">
        <v>260.783359</v>
      </c>
      <c r="D42" s="177">
        <v>260.783359</v>
      </c>
      <c r="E42" s="177">
        <v>260.783359</v>
      </c>
      <c r="F42" s="177"/>
      <c r="G42" s="177"/>
      <c r="H42" s="178"/>
      <c r="I42" s="179"/>
      <c r="J42" s="179"/>
      <c r="K42" s="179"/>
      <c r="L42" s="179"/>
      <c r="M42" s="179"/>
    </row>
    <row r="43" ht="16.5" spans="1:13">
      <c r="A43" s="175" t="s">
        <v>479</v>
      </c>
      <c r="B43" s="176" t="s">
        <v>480</v>
      </c>
      <c r="C43" s="177">
        <v>360.189643</v>
      </c>
      <c r="D43" s="177">
        <v>360.189643</v>
      </c>
      <c r="E43" s="177">
        <v>360.189643</v>
      </c>
      <c r="F43" s="177"/>
      <c r="G43" s="177"/>
      <c r="H43" s="178"/>
      <c r="I43" s="179"/>
      <c r="J43" s="179"/>
      <c r="K43" s="179"/>
      <c r="L43" s="179"/>
      <c r="M43" s="179"/>
    </row>
    <row r="44" ht="16.5" spans="1:13">
      <c r="A44" s="175" t="s">
        <v>481</v>
      </c>
      <c r="B44" s="176" t="s">
        <v>482</v>
      </c>
      <c r="C44" s="177">
        <v>1747.799092</v>
      </c>
      <c r="D44" s="177">
        <v>1747.799092</v>
      </c>
      <c r="E44" s="177">
        <v>1747.799092</v>
      </c>
      <c r="F44" s="177"/>
      <c r="G44" s="177"/>
      <c r="H44" s="178"/>
      <c r="I44" s="179"/>
      <c r="J44" s="179"/>
      <c r="K44" s="179"/>
      <c r="L44" s="179"/>
      <c r="M44" s="179"/>
    </row>
    <row r="45" ht="16.5" spans="1:13">
      <c r="A45" s="175" t="s">
        <v>483</v>
      </c>
      <c r="B45" s="176" t="s">
        <v>484</v>
      </c>
      <c r="C45" s="177">
        <v>1128.381548</v>
      </c>
      <c r="D45" s="177">
        <v>1128.381548</v>
      </c>
      <c r="E45" s="177">
        <v>1128.381548</v>
      </c>
      <c r="F45" s="177"/>
      <c r="G45" s="177"/>
      <c r="H45" s="178"/>
      <c r="I45" s="179"/>
      <c r="J45" s="179"/>
      <c r="K45" s="179"/>
      <c r="L45" s="179"/>
      <c r="M45" s="179"/>
    </row>
    <row r="46" ht="16.5" spans="1:13">
      <c r="A46" s="175" t="s">
        <v>485</v>
      </c>
      <c r="B46" s="176" t="s">
        <v>486</v>
      </c>
      <c r="C46" s="177">
        <v>135.75521</v>
      </c>
      <c r="D46" s="177">
        <v>135.75521</v>
      </c>
      <c r="E46" s="177">
        <v>135.75521</v>
      </c>
      <c r="F46" s="177"/>
      <c r="G46" s="177"/>
      <c r="H46" s="178"/>
      <c r="I46" s="179"/>
      <c r="J46" s="179"/>
      <c r="K46" s="179"/>
      <c r="L46" s="179"/>
      <c r="M46" s="179"/>
    </row>
    <row r="47" ht="16.5" spans="1:13">
      <c r="A47" s="175" t="s">
        <v>487</v>
      </c>
      <c r="B47" s="176" t="s">
        <v>488</v>
      </c>
      <c r="C47" s="177">
        <v>283.110872</v>
      </c>
      <c r="D47" s="177">
        <v>283.110872</v>
      </c>
      <c r="E47" s="177">
        <v>283.110872</v>
      </c>
      <c r="F47" s="177"/>
      <c r="G47" s="177"/>
      <c r="H47" s="178"/>
      <c r="I47" s="179"/>
      <c r="J47" s="179"/>
      <c r="K47" s="179"/>
      <c r="L47" s="179"/>
      <c r="M47" s="179"/>
    </row>
    <row r="48" ht="16.5" spans="1:13">
      <c r="A48" s="175" t="s">
        <v>489</v>
      </c>
      <c r="B48" s="176" t="s">
        <v>490</v>
      </c>
      <c r="C48" s="177">
        <v>257.468918</v>
      </c>
      <c r="D48" s="177">
        <v>257.468918</v>
      </c>
      <c r="E48" s="177">
        <v>257.468918</v>
      </c>
      <c r="F48" s="177"/>
      <c r="G48" s="177"/>
      <c r="H48" s="178"/>
      <c r="I48" s="179"/>
      <c r="J48" s="179"/>
      <c r="K48" s="179"/>
      <c r="L48" s="179"/>
      <c r="M48" s="179"/>
    </row>
    <row r="49" ht="16.5" spans="1:13">
      <c r="A49" s="171"/>
      <c r="B49" s="172" t="s">
        <v>491</v>
      </c>
      <c r="C49" s="173">
        <v>106815.420687</v>
      </c>
      <c r="D49" s="173">
        <v>21634.527209</v>
      </c>
      <c r="E49" s="173">
        <v>21481.472882</v>
      </c>
      <c r="F49" s="173">
        <v>153.054327</v>
      </c>
      <c r="G49" s="173">
        <v>0</v>
      </c>
      <c r="H49" s="173">
        <v>85180.893478</v>
      </c>
      <c r="I49" s="173">
        <v>84557.276613</v>
      </c>
      <c r="J49" s="173">
        <v>0</v>
      </c>
      <c r="K49" s="173">
        <v>0</v>
      </c>
      <c r="L49" s="173">
        <v>0</v>
      </c>
      <c r="M49" s="173">
        <v>623.616865</v>
      </c>
    </row>
    <row r="50" ht="16.5" spans="1:13">
      <c r="A50" s="175" t="s">
        <v>492</v>
      </c>
      <c r="B50" s="176" t="s">
        <v>493</v>
      </c>
      <c r="C50" s="177">
        <v>973.416257</v>
      </c>
      <c r="D50" s="177">
        <v>973.416257</v>
      </c>
      <c r="E50" s="177">
        <v>973.416257</v>
      </c>
      <c r="F50" s="177"/>
      <c r="G50" s="177"/>
      <c r="H50" s="178"/>
      <c r="I50" s="179"/>
      <c r="J50" s="179"/>
      <c r="K50" s="179"/>
      <c r="L50" s="179"/>
      <c r="M50" s="179"/>
    </row>
    <row r="51" ht="16.5" spans="1:13">
      <c r="A51" s="175" t="s">
        <v>494</v>
      </c>
      <c r="B51" s="176" t="s">
        <v>495</v>
      </c>
      <c r="C51" s="177">
        <v>183.922423</v>
      </c>
      <c r="D51" s="177">
        <v>183.922423</v>
      </c>
      <c r="E51" s="177">
        <v>183.922423</v>
      </c>
      <c r="F51" s="177"/>
      <c r="G51" s="177"/>
      <c r="H51" s="178"/>
      <c r="I51" s="179"/>
      <c r="J51" s="179"/>
      <c r="K51" s="179"/>
      <c r="L51" s="179"/>
      <c r="M51" s="179"/>
    </row>
    <row r="52" ht="16.5" spans="1:13">
      <c r="A52" s="175" t="s">
        <v>496</v>
      </c>
      <c r="B52" s="176" t="s">
        <v>497</v>
      </c>
      <c r="C52" s="177">
        <v>373.319333</v>
      </c>
      <c r="D52" s="177">
        <v>373.319333</v>
      </c>
      <c r="E52" s="177">
        <v>220.265006</v>
      </c>
      <c r="F52" s="177">
        <v>153.054327</v>
      </c>
      <c r="G52" s="177"/>
      <c r="H52" s="178"/>
      <c r="I52" s="179"/>
      <c r="J52" s="179"/>
      <c r="K52" s="179"/>
      <c r="L52" s="179"/>
      <c r="M52" s="179"/>
    </row>
    <row r="53" ht="16.5" spans="1:13">
      <c r="A53" s="175" t="s">
        <v>498</v>
      </c>
      <c r="B53" s="176" t="s">
        <v>499</v>
      </c>
      <c r="C53" s="177">
        <v>553.467143</v>
      </c>
      <c r="D53" s="177">
        <v>553.467143</v>
      </c>
      <c r="E53" s="177">
        <v>553.467143</v>
      </c>
      <c r="F53" s="177"/>
      <c r="G53" s="177"/>
      <c r="H53" s="178"/>
      <c r="I53" s="179"/>
      <c r="J53" s="179"/>
      <c r="K53" s="179"/>
      <c r="L53" s="179"/>
      <c r="M53" s="179"/>
    </row>
    <row r="54" ht="16.5" spans="1:13">
      <c r="A54" s="175" t="s">
        <v>500</v>
      </c>
      <c r="B54" s="176" t="s">
        <v>501</v>
      </c>
      <c r="C54" s="177">
        <v>109.699451</v>
      </c>
      <c r="D54" s="177">
        <v>109.699451</v>
      </c>
      <c r="E54" s="177">
        <v>109.699451</v>
      </c>
      <c r="F54" s="177"/>
      <c r="G54" s="177"/>
      <c r="H54" s="178"/>
      <c r="I54" s="179"/>
      <c r="J54" s="179"/>
      <c r="K54" s="179"/>
      <c r="L54" s="179"/>
      <c r="M54" s="179"/>
    </row>
    <row r="55" ht="16.5" spans="1:13">
      <c r="A55" s="175" t="s">
        <v>502</v>
      </c>
      <c r="B55" s="176" t="s">
        <v>503</v>
      </c>
      <c r="C55" s="177">
        <v>335.00319</v>
      </c>
      <c r="D55" s="177">
        <v>335.00319</v>
      </c>
      <c r="E55" s="177">
        <v>335.00319</v>
      </c>
      <c r="F55" s="177"/>
      <c r="G55" s="177"/>
      <c r="H55" s="178"/>
      <c r="I55" s="179"/>
      <c r="J55" s="179"/>
      <c r="K55" s="179"/>
      <c r="L55" s="179"/>
      <c r="M55" s="179"/>
    </row>
    <row r="56" ht="16.5" spans="1:13">
      <c r="A56" s="175" t="s">
        <v>504</v>
      </c>
      <c r="B56" s="176" t="s">
        <v>505</v>
      </c>
      <c r="C56" s="177">
        <v>1175.470298</v>
      </c>
      <c r="D56" s="177">
        <v>1175.470298</v>
      </c>
      <c r="E56" s="177">
        <v>1175.470298</v>
      </c>
      <c r="F56" s="177"/>
      <c r="G56" s="177"/>
      <c r="H56" s="178"/>
      <c r="I56" s="179"/>
      <c r="J56" s="179"/>
      <c r="K56" s="179"/>
      <c r="L56" s="179"/>
      <c r="M56" s="179"/>
    </row>
    <row r="57" ht="16.5" spans="1:13">
      <c r="A57" s="175" t="s">
        <v>506</v>
      </c>
      <c r="B57" s="176" t="s">
        <v>507</v>
      </c>
      <c r="C57" s="177">
        <v>1208.702347</v>
      </c>
      <c r="D57" s="177">
        <v>1208.702347</v>
      </c>
      <c r="E57" s="177">
        <v>1208.702347</v>
      </c>
      <c r="F57" s="177"/>
      <c r="G57" s="177"/>
      <c r="H57" s="178"/>
      <c r="I57" s="179"/>
      <c r="J57" s="179"/>
      <c r="K57" s="179"/>
      <c r="L57" s="179"/>
      <c r="M57" s="179"/>
    </row>
    <row r="58" ht="16.5" spans="1:13">
      <c r="A58" s="175" t="s">
        <v>508</v>
      </c>
      <c r="B58" s="176" t="s">
        <v>509</v>
      </c>
      <c r="C58" s="177">
        <v>652.571813</v>
      </c>
      <c r="D58" s="177">
        <v>652.571813</v>
      </c>
      <c r="E58" s="177">
        <v>652.571813</v>
      </c>
      <c r="F58" s="177"/>
      <c r="G58" s="177"/>
      <c r="H58" s="178"/>
      <c r="I58" s="179"/>
      <c r="J58" s="179"/>
      <c r="K58" s="179"/>
      <c r="L58" s="179"/>
      <c r="M58" s="179"/>
    </row>
    <row r="59" ht="16.5" spans="1:13">
      <c r="A59" s="175" t="s">
        <v>510</v>
      </c>
      <c r="B59" s="176" t="s">
        <v>511</v>
      </c>
      <c r="C59" s="177">
        <v>879.748554</v>
      </c>
      <c r="D59" s="177">
        <v>879.748554</v>
      </c>
      <c r="E59" s="177">
        <v>879.748554</v>
      </c>
      <c r="F59" s="177"/>
      <c r="G59" s="177"/>
      <c r="H59" s="178"/>
      <c r="I59" s="179"/>
      <c r="J59" s="179"/>
      <c r="K59" s="179"/>
      <c r="L59" s="179"/>
      <c r="M59" s="179"/>
    </row>
    <row r="60" ht="16.5" spans="1:13">
      <c r="A60" s="175" t="s">
        <v>512</v>
      </c>
      <c r="B60" s="176" t="s">
        <v>513</v>
      </c>
      <c r="C60" s="177">
        <v>307.581772</v>
      </c>
      <c r="D60" s="177">
        <v>307.581772</v>
      </c>
      <c r="E60" s="177">
        <v>307.581772</v>
      </c>
      <c r="F60" s="177"/>
      <c r="G60" s="177"/>
      <c r="H60" s="178"/>
      <c r="I60" s="179"/>
      <c r="J60" s="179"/>
      <c r="K60" s="179"/>
      <c r="L60" s="179"/>
      <c r="M60" s="179"/>
    </row>
    <row r="61" ht="16.5" spans="1:13">
      <c r="A61" s="175" t="s">
        <v>514</v>
      </c>
      <c r="B61" s="176" t="s">
        <v>515</v>
      </c>
      <c r="C61" s="177">
        <v>1231.371067</v>
      </c>
      <c r="D61" s="177">
        <v>1231.371067</v>
      </c>
      <c r="E61" s="177">
        <v>1231.371067</v>
      </c>
      <c r="F61" s="177"/>
      <c r="G61" s="177"/>
      <c r="H61" s="178"/>
      <c r="I61" s="179"/>
      <c r="J61" s="179"/>
      <c r="K61" s="179"/>
      <c r="L61" s="179"/>
      <c r="M61" s="179"/>
    </row>
    <row r="62" ht="16.5" spans="1:13">
      <c r="A62" s="175" t="s">
        <v>516</v>
      </c>
      <c r="B62" s="176" t="s">
        <v>517</v>
      </c>
      <c r="C62" s="177">
        <v>771.611812</v>
      </c>
      <c r="D62" s="177">
        <v>771.611812</v>
      </c>
      <c r="E62" s="177">
        <v>771.611812</v>
      </c>
      <c r="F62" s="177"/>
      <c r="G62" s="177"/>
      <c r="H62" s="178"/>
      <c r="I62" s="179"/>
      <c r="J62" s="179"/>
      <c r="K62" s="179"/>
      <c r="L62" s="179"/>
      <c r="M62" s="179"/>
    </row>
    <row r="63" ht="16.5" spans="1:13">
      <c r="A63" s="175" t="s">
        <v>518</v>
      </c>
      <c r="B63" s="176" t="s">
        <v>519</v>
      </c>
      <c r="C63" s="177">
        <v>10407.08</v>
      </c>
      <c r="D63" s="177">
        <v>690.3</v>
      </c>
      <c r="E63" s="177">
        <v>690.3</v>
      </c>
      <c r="F63" s="177"/>
      <c r="G63" s="177"/>
      <c r="H63" s="178">
        <v>9716.78</v>
      </c>
      <c r="I63" s="178">
        <v>9716.78</v>
      </c>
      <c r="J63" s="179"/>
      <c r="K63" s="179"/>
      <c r="L63" s="179"/>
      <c r="M63" s="179"/>
    </row>
    <row r="64" ht="16.5" spans="1:13">
      <c r="A64" s="175" t="s">
        <v>520</v>
      </c>
      <c r="B64" s="176" t="s">
        <v>521</v>
      </c>
      <c r="C64" s="177">
        <v>2412.625989</v>
      </c>
      <c r="D64" s="177">
        <v>1232.168186</v>
      </c>
      <c r="E64" s="177">
        <v>1232.168186</v>
      </c>
      <c r="F64" s="177"/>
      <c r="G64" s="177"/>
      <c r="H64" s="178">
        <v>1180.457803</v>
      </c>
      <c r="I64" s="180">
        <v>1180.457803</v>
      </c>
      <c r="J64" s="179"/>
      <c r="K64" s="179"/>
      <c r="L64" s="179"/>
      <c r="M64" s="179"/>
    </row>
    <row r="65" ht="16.5" spans="1:13">
      <c r="A65" s="175" t="s">
        <v>522</v>
      </c>
      <c r="B65" s="176" t="s">
        <v>523</v>
      </c>
      <c r="C65" s="177">
        <v>138.6225</v>
      </c>
      <c r="D65" s="177">
        <v>138.6225</v>
      </c>
      <c r="E65" s="177">
        <v>138.6225</v>
      </c>
      <c r="F65" s="177"/>
      <c r="G65" s="177"/>
      <c r="H65" s="178"/>
      <c r="I65" s="180"/>
      <c r="J65" s="179"/>
      <c r="K65" s="179"/>
      <c r="L65" s="179"/>
      <c r="M65" s="179"/>
    </row>
    <row r="66" ht="16.5" spans="1:13">
      <c r="A66" s="175" t="s">
        <v>524</v>
      </c>
      <c r="B66" s="176" t="s">
        <v>525</v>
      </c>
      <c r="C66" s="177">
        <v>1185.309081</v>
      </c>
      <c r="D66" s="177">
        <v>1185.309081</v>
      </c>
      <c r="E66" s="177">
        <v>1185.309081</v>
      </c>
      <c r="F66" s="177"/>
      <c r="G66" s="177"/>
      <c r="H66" s="178"/>
      <c r="I66" s="180"/>
      <c r="J66" s="179"/>
      <c r="K66" s="179"/>
      <c r="L66" s="179"/>
      <c r="M66" s="179"/>
    </row>
    <row r="67" ht="16.5" spans="1:13">
      <c r="A67" s="175" t="s">
        <v>526</v>
      </c>
      <c r="B67" s="176" t="s">
        <v>527</v>
      </c>
      <c r="C67" s="177">
        <v>391.146267</v>
      </c>
      <c r="D67" s="177">
        <v>391.146267</v>
      </c>
      <c r="E67" s="177">
        <v>391.146267</v>
      </c>
      <c r="F67" s="177"/>
      <c r="G67" s="177"/>
      <c r="H67" s="178"/>
      <c r="I67" s="180"/>
      <c r="J67" s="179"/>
      <c r="K67" s="179"/>
      <c r="L67" s="179"/>
      <c r="M67" s="179"/>
    </row>
    <row r="68" ht="16.5" spans="1:13">
      <c r="A68" s="175" t="s">
        <v>528</v>
      </c>
      <c r="B68" s="176" t="s">
        <v>529</v>
      </c>
      <c r="C68" s="178">
        <v>68008.616865</v>
      </c>
      <c r="D68" s="178">
        <v>1385.784065</v>
      </c>
      <c r="E68" s="178">
        <v>1385.784065</v>
      </c>
      <c r="F68" s="178">
        <v>0</v>
      </c>
      <c r="G68" s="178">
        <v>0</v>
      </c>
      <c r="H68" s="178">
        <v>66622.8328</v>
      </c>
      <c r="I68" s="178">
        <v>65999.215935</v>
      </c>
      <c r="J68" s="178">
        <v>0</v>
      </c>
      <c r="K68" s="178">
        <v>0</v>
      </c>
      <c r="L68" s="178">
        <v>0</v>
      </c>
      <c r="M68" s="181">
        <v>623.616865</v>
      </c>
    </row>
    <row r="69" ht="16.5" spans="1:13">
      <c r="A69" s="175" t="s">
        <v>530</v>
      </c>
      <c r="B69" s="176" t="s">
        <v>531</v>
      </c>
      <c r="C69" s="177">
        <v>1176.88</v>
      </c>
      <c r="D69" s="177">
        <v>571.157315</v>
      </c>
      <c r="E69" s="177">
        <v>571.157315</v>
      </c>
      <c r="F69" s="177"/>
      <c r="G69" s="177"/>
      <c r="H69" s="178">
        <v>605.722685</v>
      </c>
      <c r="I69" s="180">
        <v>605.722685</v>
      </c>
      <c r="J69" s="179"/>
      <c r="K69" s="179"/>
      <c r="L69" s="179"/>
      <c r="M69" s="179"/>
    </row>
    <row r="70" ht="16.5" spans="1:13">
      <c r="A70" s="175" t="s">
        <v>532</v>
      </c>
      <c r="B70" s="176" t="s">
        <v>533</v>
      </c>
      <c r="C70" s="177">
        <v>859.6</v>
      </c>
      <c r="D70" s="177">
        <v>441.669648</v>
      </c>
      <c r="E70" s="177">
        <v>441.669648</v>
      </c>
      <c r="F70" s="177"/>
      <c r="G70" s="177"/>
      <c r="H70" s="178">
        <v>417.930352</v>
      </c>
      <c r="I70" s="180">
        <v>417.930352</v>
      </c>
      <c r="J70" s="179"/>
      <c r="K70" s="179"/>
      <c r="L70" s="179"/>
      <c r="M70" s="179"/>
    </row>
    <row r="71" ht="16.5" spans="1:13">
      <c r="A71" s="175" t="s">
        <v>534</v>
      </c>
      <c r="B71" s="176" t="s">
        <v>535</v>
      </c>
      <c r="C71" s="177">
        <v>1490.12</v>
      </c>
      <c r="D71" s="177">
        <v>751.542976</v>
      </c>
      <c r="E71" s="177">
        <v>751.542976</v>
      </c>
      <c r="F71" s="177"/>
      <c r="G71" s="177"/>
      <c r="H71" s="178">
        <v>738.577024</v>
      </c>
      <c r="I71" s="180">
        <v>738.577024</v>
      </c>
      <c r="J71" s="179"/>
      <c r="K71" s="179"/>
      <c r="L71" s="179"/>
      <c r="M71" s="179"/>
    </row>
    <row r="72" ht="16.5" spans="1:13">
      <c r="A72" s="175" t="s">
        <v>536</v>
      </c>
      <c r="B72" s="176" t="s">
        <v>537</v>
      </c>
      <c r="C72" s="177">
        <v>1338.65</v>
      </c>
      <c r="D72" s="177">
        <v>618.32719</v>
      </c>
      <c r="E72" s="177">
        <v>618.32719</v>
      </c>
      <c r="F72" s="177"/>
      <c r="G72" s="177"/>
      <c r="H72" s="178">
        <v>720.32281</v>
      </c>
      <c r="I72" s="180">
        <v>720.32281</v>
      </c>
      <c r="J72" s="179"/>
      <c r="K72" s="179"/>
      <c r="L72" s="179"/>
      <c r="M72" s="179"/>
    </row>
    <row r="73" ht="16.5" spans="1:13">
      <c r="A73" s="175" t="s">
        <v>538</v>
      </c>
      <c r="B73" s="176" t="s">
        <v>539</v>
      </c>
      <c r="C73" s="177">
        <v>901.89</v>
      </c>
      <c r="D73" s="177">
        <v>414.098646</v>
      </c>
      <c r="E73" s="177">
        <v>414.098646</v>
      </c>
      <c r="F73" s="177"/>
      <c r="G73" s="177"/>
      <c r="H73" s="178">
        <v>487.791354</v>
      </c>
      <c r="I73" s="180">
        <v>487.791354</v>
      </c>
      <c r="J73" s="179"/>
      <c r="K73" s="179"/>
      <c r="L73" s="179"/>
      <c r="M73" s="179"/>
    </row>
    <row r="74" ht="16.5" spans="1:13">
      <c r="A74" s="175" t="s">
        <v>540</v>
      </c>
      <c r="B74" s="176" t="s">
        <v>541</v>
      </c>
      <c r="C74" s="177">
        <v>922.16</v>
      </c>
      <c r="D74" s="177">
        <v>462.357523</v>
      </c>
      <c r="E74" s="177">
        <v>462.357523</v>
      </c>
      <c r="F74" s="177"/>
      <c r="G74" s="177"/>
      <c r="H74" s="178">
        <v>459.802477</v>
      </c>
      <c r="I74" s="180">
        <v>459.802477</v>
      </c>
      <c r="J74" s="179"/>
      <c r="K74" s="179"/>
      <c r="L74" s="179"/>
      <c r="M74" s="179"/>
    </row>
    <row r="75" ht="16.5" spans="1:13">
      <c r="A75" s="175" t="s">
        <v>542</v>
      </c>
      <c r="B75" s="176" t="s">
        <v>543</v>
      </c>
      <c r="C75" s="177">
        <v>741.57</v>
      </c>
      <c r="D75" s="177">
        <v>376.324307</v>
      </c>
      <c r="E75" s="177">
        <v>376.324307</v>
      </c>
      <c r="F75" s="177"/>
      <c r="G75" s="177"/>
      <c r="H75" s="178">
        <v>365.245693</v>
      </c>
      <c r="I75" s="180">
        <v>365.245693</v>
      </c>
      <c r="J75" s="179"/>
      <c r="K75" s="179"/>
      <c r="L75" s="179"/>
      <c r="M75" s="179"/>
    </row>
    <row r="76" ht="16.5" spans="1:13">
      <c r="A76" s="175" t="s">
        <v>544</v>
      </c>
      <c r="B76" s="176" t="s">
        <v>545</v>
      </c>
      <c r="C76" s="177">
        <v>790.57</v>
      </c>
      <c r="D76" s="177">
        <v>375.232355</v>
      </c>
      <c r="E76" s="177">
        <v>375.232355</v>
      </c>
      <c r="F76" s="177"/>
      <c r="G76" s="177"/>
      <c r="H76" s="178">
        <v>415.337645</v>
      </c>
      <c r="I76" s="180">
        <v>415.337645</v>
      </c>
      <c r="J76" s="179"/>
      <c r="K76" s="179"/>
      <c r="L76" s="179"/>
      <c r="M76" s="179"/>
    </row>
    <row r="77" ht="16.5" spans="1:13">
      <c r="A77" s="175" t="s">
        <v>546</v>
      </c>
      <c r="B77" s="176" t="s">
        <v>547</v>
      </c>
      <c r="C77" s="177">
        <v>2625.4736</v>
      </c>
      <c r="D77" s="177">
        <v>1315.00441</v>
      </c>
      <c r="E77" s="177">
        <v>1315.00441</v>
      </c>
      <c r="F77" s="177"/>
      <c r="G77" s="177"/>
      <c r="H77" s="178">
        <v>1310.46919</v>
      </c>
      <c r="I77" s="180">
        <v>1310.46919</v>
      </c>
      <c r="J77" s="179"/>
      <c r="K77" s="179"/>
      <c r="L77" s="179"/>
      <c r="M77" s="179"/>
    </row>
    <row r="78" ht="16.5" spans="1:13">
      <c r="A78" s="175" t="s">
        <v>548</v>
      </c>
      <c r="B78" s="176" t="s">
        <v>549</v>
      </c>
      <c r="C78" s="177">
        <v>697.54</v>
      </c>
      <c r="D78" s="177">
        <v>343.587974</v>
      </c>
      <c r="E78" s="177">
        <v>343.587974</v>
      </c>
      <c r="F78" s="177"/>
      <c r="G78" s="177"/>
      <c r="H78" s="178">
        <v>353.952026</v>
      </c>
      <c r="I78" s="180">
        <v>353.952026</v>
      </c>
      <c r="J78" s="179"/>
      <c r="K78" s="179"/>
      <c r="L78" s="179"/>
      <c r="M78" s="179"/>
    </row>
    <row r="79" ht="16.5" spans="1:13">
      <c r="A79" s="175" t="s">
        <v>550</v>
      </c>
      <c r="B79" s="176" t="s">
        <v>551</v>
      </c>
      <c r="C79" s="177">
        <v>907.3</v>
      </c>
      <c r="D79" s="177">
        <v>448.874602</v>
      </c>
      <c r="E79" s="177">
        <v>448.874602</v>
      </c>
      <c r="F79" s="177"/>
      <c r="G79" s="177"/>
      <c r="H79" s="178">
        <v>458.425398</v>
      </c>
      <c r="I79" s="180">
        <v>458.425398</v>
      </c>
      <c r="J79" s="179"/>
      <c r="K79" s="179"/>
      <c r="L79" s="179"/>
      <c r="M79" s="179"/>
    </row>
    <row r="80" ht="16.5" spans="1:13">
      <c r="A80" s="175" t="s">
        <v>552</v>
      </c>
      <c r="B80" s="176" t="s">
        <v>553</v>
      </c>
      <c r="C80" s="177">
        <v>1154.5</v>
      </c>
      <c r="D80" s="177">
        <v>562.256896</v>
      </c>
      <c r="E80" s="177">
        <v>562.256896</v>
      </c>
      <c r="F80" s="177"/>
      <c r="G80" s="177"/>
      <c r="H80" s="178">
        <v>592.243104</v>
      </c>
      <c r="I80" s="180">
        <v>592.243104</v>
      </c>
      <c r="J80" s="179"/>
      <c r="K80" s="179"/>
      <c r="L80" s="179"/>
      <c r="M80" s="179"/>
    </row>
    <row r="81" ht="16.5" spans="1:13">
      <c r="A81" s="175" t="s">
        <v>554</v>
      </c>
      <c r="B81" s="176" t="s">
        <v>555</v>
      </c>
      <c r="C81" s="177">
        <v>796.118515</v>
      </c>
      <c r="D81" s="177">
        <v>391.53039</v>
      </c>
      <c r="E81" s="177">
        <v>391.53039</v>
      </c>
      <c r="F81" s="177"/>
      <c r="G81" s="177"/>
      <c r="H81" s="178">
        <v>404.588125</v>
      </c>
      <c r="I81" s="180">
        <v>404.588125</v>
      </c>
      <c r="J81" s="179"/>
      <c r="K81" s="179"/>
      <c r="L81" s="179"/>
      <c r="M81" s="179"/>
    </row>
    <row r="82" ht="16.5" spans="1:13">
      <c r="A82" s="175" t="s">
        <v>556</v>
      </c>
      <c r="B82" s="176" t="s">
        <v>557</v>
      </c>
      <c r="C82" s="177">
        <v>65.16</v>
      </c>
      <c r="D82" s="177">
        <v>38.938371</v>
      </c>
      <c r="E82" s="177">
        <v>38.938371</v>
      </c>
      <c r="F82" s="177"/>
      <c r="G82" s="177"/>
      <c r="H82" s="178">
        <v>26.221629</v>
      </c>
      <c r="I82" s="180">
        <v>26.221629</v>
      </c>
      <c r="J82" s="179"/>
      <c r="K82" s="179"/>
      <c r="L82" s="179"/>
      <c r="M82" s="179"/>
    </row>
    <row r="83" ht="16.5" spans="1:13">
      <c r="A83" s="175" t="s">
        <v>558</v>
      </c>
      <c r="B83" s="176" t="s">
        <v>559</v>
      </c>
      <c r="C83" s="177">
        <v>538.65</v>
      </c>
      <c r="D83" s="177">
        <v>234.456637</v>
      </c>
      <c r="E83" s="177">
        <v>234.456637</v>
      </c>
      <c r="F83" s="177"/>
      <c r="G83" s="177"/>
      <c r="H83" s="178">
        <v>304.193363</v>
      </c>
      <c r="I83" s="180">
        <v>304.193363</v>
      </c>
      <c r="J83" s="179"/>
      <c r="K83" s="179"/>
      <c r="L83" s="179"/>
      <c r="M83" s="179"/>
    </row>
    <row r="84" ht="16.5" spans="1:13">
      <c r="A84" s="175" t="s">
        <v>560</v>
      </c>
      <c r="B84" s="176" t="s">
        <v>561</v>
      </c>
      <c r="C84" s="177">
        <v>417.083587</v>
      </c>
      <c r="D84" s="177">
        <v>417.083587</v>
      </c>
      <c r="E84" s="177">
        <v>417.083587</v>
      </c>
      <c r="F84" s="177"/>
      <c r="G84" s="177"/>
      <c r="H84" s="178"/>
      <c r="I84" s="180"/>
      <c r="J84" s="179"/>
      <c r="K84" s="179"/>
      <c r="L84" s="179"/>
      <c r="M84" s="179"/>
    </row>
    <row r="85" ht="16.5" spans="1:13">
      <c r="A85" s="175" t="s">
        <v>562</v>
      </c>
      <c r="B85" s="176" t="s">
        <v>563</v>
      </c>
      <c r="C85" s="177">
        <v>92.868823</v>
      </c>
      <c r="D85" s="177">
        <v>92.868823</v>
      </c>
      <c r="E85" s="177">
        <v>92.868823</v>
      </c>
      <c r="F85" s="177"/>
      <c r="G85" s="177"/>
      <c r="H85" s="178"/>
      <c r="I85" s="180"/>
      <c r="J85" s="179"/>
      <c r="K85" s="179"/>
      <c r="L85" s="179"/>
      <c r="M85" s="179"/>
    </row>
    <row r="86" ht="16.5" spans="1:13">
      <c r="A86" s="171"/>
      <c r="B86" s="172" t="s">
        <v>564</v>
      </c>
      <c r="C86" s="173">
        <v>17548.657727</v>
      </c>
      <c r="D86" s="173">
        <v>17548.657727</v>
      </c>
      <c r="E86" s="173">
        <v>17369.895676</v>
      </c>
      <c r="F86" s="173">
        <v>178.762051</v>
      </c>
      <c r="G86" s="173"/>
      <c r="H86" s="174"/>
      <c r="I86" s="179"/>
      <c r="J86" s="179"/>
      <c r="K86" s="179"/>
      <c r="L86" s="179"/>
      <c r="M86" s="179"/>
    </row>
    <row r="87" ht="16.5" spans="1:13">
      <c r="A87" s="175" t="s">
        <v>565</v>
      </c>
      <c r="B87" s="176" t="s">
        <v>566</v>
      </c>
      <c r="C87" s="177">
        <v>1614.217031</v>
      </c>
      <c r="D87" s="177">
        <v>1614.217031</v>
      </c>
      <c r="E87" s="177">
        <v>1614.217031</v>
      </c>
      <c r="F87" s="177"/>
      <c r="G87" s="177"/>
      <c r="H87" s="178"/>
      <c r="I87" s="179"/>
      <c r="J87" s="179"/>
      <c r="K87" s="179"/>
      <c r="L87" s="179"/>
      <c r="M87" s="179"/>
    </row>
    <row r="88" ht="16.5" spans="1:13">
      <c r="A88" s="175" t="s">
        <v>567</v>
      </c>
      <c r="B88" s="176" t="s">
        <v>568</v>
      </c>
      <c r="C88" s="177">
        <v>3730.250518</v>
      </c>
      <c r="D88" s="177">
        <v>3730.250518</v>
      </c>
      <c r="E88" s="177">
        <v>3730.250518</v>
      </c>
      <c r="F88" s="177"/>
      <c r="G88" s="177"/>
      <c r="H88" s="178"/>
      <c r="I88" s="179"/>
      <c r="J88" s="179"/>
      <c r="K88" s="179"/>
      <c r="L88" s="179"/>
      <c r="M88" s="179"/>
    </row>
    <row r="89" ht="16.5" spans="1:13">
      <c r="A89" s="175" t="s">
        <v>569</v>
      </c>
      <c r="B89" s="176" t="s">
        <v>570</v>
      </c>
      <c r="C89" s="177">
        <v>294.242119</v>
      </c>
      <c r="D89" s="177">
        <v>294.242119</v>
      </c>
      <c r="E89" s="177">
        <v>294.242119</v>
      </c>
      <c r="F89" s="177"/>
      <c r="G89" s="177"/>
      <c r="H89" s="178"/>
      <c r="I89" s="179"/>
      <c r="J89" s="179"/>
      <c r="K89" s="179"/>
      <c r="L89" s="179"/>
      <c r="M89" s="179"/>
    </row>
    <row r="90" ht="16.5" spans="1:13">
      <c r="A90" s="175" t="s">
        <v>571</v>
      </c>
      <c r="B90" s="176" t="s">
        <v>572</v>
      </c>
      <c r="C90" s="177">
        <v>156.8</v>
      </c>
      <c r="D90" s="177">
        <v>156.8</v>
      </c>
      <c r="E90" s="177"/>
      <c r="F90" s="177">
        <v>156.8</v>
      </c>
      <c r="G90" s="177"/>
      <c r="H90" s="178"/>
      <c r="I90" s="179"/>
      <c r="J90" s="179"/>
      <c r="K90" s="179"/>
      <c r="L90" s="179"/>
      <c r="M90" s="179"/>
    </row>
    <row r="91" ht="16.5" spans="1:13">
      <c r="A91" s="175" t="s">
        <v>573</v>
      </c>
      <c r="B91" s="176" t="s">
        <v>574</v>
      </c>
      <c r="C91" s="177">
        <v>643.971576</v>
      </c>
      <c r="D91" s="177">
        <v>643.971576</v>
      </c>
      <c r="E91" s="177">
        <v>643.971576</v>
      </c>
      <c r="F91" s="177"/>
      <c r="G91" s="177"/>
      <c r="H91" s="178"/>
      <c r="I91" s="179"/>
      <c r="J91" s="179"/>
      <c r="K91" s="179"/>
      <c r="L91" s="179"/>
      <c r="M91" s="179"/>
    </row>
    <row r="92" ht="16.5" spans="1:13">
      <c r="A92" s="175" t="s">
        <v>575</v>
      </c>
      <c r="B92" s="176" t="s">
        <v>576</v>
      </c>
      <c r="C92" s="177">
        <v>264.09034</v>
      </c>
      <c r="D92" s="177">
        <v>264.09034</v>
      </c>
      <c r="E92" s="177">
        <v>264.09034</v>
      </c>
      <c r="F92" s="177"/>
      <c r="G92" s="177"/>
      <c r="H92" s="178"/>
      <c r="I92" s="179"/>
      <c r="J92" s="179"/>
      <c r="K92" s="179"/>
      <c r="L92" s="179"/>
      <c r="M92" s="179"/>
    </row>
    <row r="93" ht="16.5" spans="1:13">
      <c r="A93" s="175" t="s">
        <v>577</v>
      </c>
      <c r="B93" s="176" t="s">
        <v>578</v>
      </c>
      <c r="C93" s="177">
        <v>53.31669</v>
      </c>
      <c r="D93" s="177">
        <v>53.31669</v>
      </c>
      <c r="E93" s="177">
        <v>53.31669</v>
      </c>
      <c r="F93" s="177"/>
      <c r="G93" s="177"/>
      <c r="H93" s="178"/>
      <c r="I93" s="179"/>
      <c r="J93" s="179"/>
      <c r="K93" s="179"/>
      <c r="L93" s="179"/>
      <c r="M93" s="179"/>
    </row>
    <row r="94" ht="16.5" spans="1:13">
      <c r="A94" s="175" t="s">
        <v>579</v>
      </c>
      <c r="B94" s="176" t="s">
        <v>580</v>
      </c>
      <c r="C94" s="177">
        <v>109.810256</v>
      </c>
      <c r="D94" s="177">
        <v>109.810256</v>
      </c>
      <c r="E94" s="177">
        <v>87.848205</v>
      </c>
      <c r="F94" s="177">
        <v>21.962051</v>
      </c>
      <c r="G94" s="177"/>
      <c r="H94" s="178"/>
      <c r="I94" s="179"/>
      <c r="J94" s="179"/>
      <c r="K94" s="179"/>
      <c r="L94" s="179"/>
      <c r="M94" s="179"/>
    </row>
    <row r="95" ht="16.5" spans="1:13">
      <c r="A95" s="175" t="s">
        <v>581</v>
      </c>
      <c r="B95" s="176" t="s">
        <v>582</v>
      </c>
      <c r="C95" s="177">
        <v>806.03296</v>
      </c>
      <c r="D95" s="177">
        <v>806.03296</v>
      </c>
      <c r="E95" s="177">
        <v>806.03296</v>
      </c>
      <c r="F95" s="177"/>
      <c r="G95" s="177"/>
      <c r="H95" s="178"/>
      <c r="I95" s="179"/>
      <c r="J95" s="179"/>
      <c r="K95" s="179"/>
      <c r="L95" s="179"/>
      <c r="M95" s="179"/>
    </row>
    <row r="96" ht="16.5" spans="1:13">
      <c r="A96" s="175" t="s">
        <v>583</v>
      </c>
      <c r="B96" s="176" t="s">
        <v>584</v>
      </c>
      <c r="C96" s="177">
        <v>932.118009</v>
      </c>
      <c r="D96" s="177">
        <v>932.118009</v>
      </c>
      <c r="E96" s="177">
        <v>932.118009</v>
      </c>
      <c r="F96" s="177"/>
      <c r="G96" s="177"/>
      <c r="H96" s="178"/>
      <c r="I96" s="179"/>
      <c r="J96" s="179"/>
      <c r="K96" s="179"/>
      <c r="L96" s="179"/>
      <c r="M96" s="179"/>
    </row>
    <row r="97" ht="16.5" spans="1:13">
      <c r="A97" s="175" t="s">
        <v>585</v>
      </c>
      <c r="B97" s="176" t="s">
        <v>586</v>
      </c>
      <c r="C97" s="177">
        <v>537.420829</v>
      </c>
      <c r="D97" s="177">
        <v>537.420829</v>
      </c>
      <c r="E97" s="177">
        <v>537.420829</v>
      </c>
      <c r="F97" s="177"/>
      <c r="G97" s="177"/>
      <c r="H97" s="178"/>
      <c r="I97" s="179"/>
      <c r="J97" s="179"/>
      <c r="K97" s="179"/>
      <c r="L97" s="179"/>
      <c r="M97" s="179"/>
    </row>
    <row r="98" ht="16.5" spans="1:13">
      <c r="A98" s="175" t="s">
        <v>587</v>
      </c>
      <c r="B98" s="176" t="s">
        <v>588</v>
      </c>
      <c r="C98" s="177">
        <v>2853.281026</v>
      </c>
      <c r="D98" s="177">
        <v>2853.281026</v>
      </c>
      <c r="E98" s="177">
        <v>2853.281026</v>
      </c>
      <c r="F98" s="177"/>
      <c r="G98" s="177"/>
      <c r="H98" s="178"/>
      <c r="I98" s="179"/>
      <c r="J98" s="179"/>
      <c r="K98" s="179"/>
      <c r="L98" s="179"/>
      <c r="M98" s="179"/>
    </row>
    <row r="99" ht="16.5" spans="1:13">
      <c r="A99" s="175" t="s">
        <v>589</v>
      </c>
      <c r="B99" s="176" t="s">
        <v>590</v>
      </c>
      <c r="C99" s="177">
        <v>495.95392</v>
      </c>
      <c r="D99" s="177">
        <v>495.95392</v>
      </c>
      <c r="E99" s="177">
        <v>495.95392</v>
      </c>
      <c r="F99" s="177"/>
      <c r="G99" s="177"/>
      <c r="H99" s="178"/>
      <c r="I99" s="179"/>
      <c r="J99" s="179"/>
      <c r="K99" s="179"/>
      <c r="L99" s="179"/>
      <c r="M99" s="179"/>
    </row>
    <row r="100" ht="16.5" spans="1:13">
      <c r="A100" s="175" t="s">
        <v>591</v>
      </c>
      <c r="B100" s="176" t="s">
        <v>592</v>
      </c>
      <c r="C100" s="177">
        <v>1312.912227</v>
      </c>
      <c r="D100" s="177">
        <v>1312.912227</v>
      </c>
      <c r="E100" s="177">
        <v>1312.912227</v>
      </c>
      <c r="F100" s="177"/>
      <c r="G100" s="177"/>
      <c r="H100" s="178"/>
      <c r="I100" s="179"/>
      <c r="J100" s="179"/>
      <c r="K100" s="179"/>
      <c r="L100" s="179"/>
      <c r="M100" s="179"/>
    </row>
    <row r="101" ht="16.5" spans="1:13">
      <c r="A101" s="175" t="s">
        <v>593</v>
      </c>
      <c r="B101" s="176" t="s">
        <v>594</v>
      </c>
      <c r="C101" s="177">
        <v>528.752086</v>
      </c>
      <c r="D101" s="177">
        <v>528.752086</v>
      </c>
      <c r="E101" s="177">
        <v>528.752086</v>
      </c>
      <c r="F101" s="177"/>
      <c r="G101" s="177"/>
      <c r="H101" s="178"/>
      <c r="I101" s="179"/>
      <c r="J101" s="179"/>
      <c r="K101" s="179"/>
      <c r="L101" s="179"/>
      <c r="M101" s="179"/>
    </row>
    <row r="102" ht="16.5" spans="1:13">
      <c r="A102" s="175" t="s">
        <v>595</v>
      </c>
      <c r="B102" s="176" t="s">
        <v>596</v>
      </c>
      <c r="C102" s="177">
        <v>1164.809085</v>
      </c>
      <c r="D102" s="177">
        <v>1164.809085</v>
      </c>
      <c r="E102" s="177">
        <v>1164.809085</v>
      </c>
      <c r="F102" s="177"/>
      <c r="G102" s="177"/>
      <c r="H102" s="178"/>
      <c r="I102" s="179"/>
      <c r="J102" s="179"/>
      <c r="K102" s="179"/>
      <c r="L102" s="179"/>
      <c r="M102" s="179"/>
    </row>
    <row r="103" ht="16.5" spans="1:13">
      <c r="A103" s="175" t="s">
        <v>597</v>
      </c>
      <c r="B103" s="176" t="s">
        <v>598</v>
      </c>
      <c r="C103" s="177">
        <v>504.557941</v>
      </c>
      <c r="D103" s="177">
        <v>504.557941</v>
      </c>
      <c r="E103" s="177">
        <v>504.557941</v>
      </c>
      <c r="F103" s="177"/>
      <c r="G103" s="177"/>
      <c r="H103" s="178"/>
      <c r="I103" s="179"/>
      <c r="J103" s="179"/>
      <c r="K103" s="179"/>
      <c r="L103" s="179"/>
      <c r="M103" s="179"/>
    </row>
    <row r="104" ht="16.5" spans="1:13">
      <c r="A104" s="175" t="s">
        <v>599</v>
      </c>
      <c r="B104" s="176" t="s">
        <v>600</v>
      </c>
      <c r="C104" s="177">
        <v>1546.121114</v>
      </c>
      <c r="D104" s="177">
        <v>1546.121114</v>
      </c>
      <c r="E104" s="177">
        <v>1546.121114</v>
      </c>
      <c r="F104" s="177"/>
      <c r="G104" s="177"/>
      <c r="H104" s="178"/>
      <c r="I104" s="179"/>
      <c r="J104" s="179"/>
      <c r="K104" s="179"/>
      <c r="L104" s="179"/>
      <c r="M104" s="179"/>
    </row>
    <row r="105" ht="16.5" spans="1:13">
      <c r="A105" s="171"/>
      <c r="B105" s="172" t="s">
        <v>601</v>
      </c>
      <c r="C105" s="173">
        <v>13394.231207</v>
      </c>
      <c r="D105" s="173">
        <v>13394.231207</v>
      </c>
      <c r="E105" s="173">
        <v>13394.231207</v>
      </c>
      <c r="F105" s="173"/>
      <c r="G105" s="173"/>
      <c r="H105" s="174"/>
      <c r="I105" s="179"/>
      <c r="J105" s="179"/>
      <c r="K105" s="179"/>
      <c r="L105" s="179"/>
      <c r="M105" s="179"/>
    </row>
    <row r="106" ht="16.5" spans="1:13">
      <c r="A106" s="175" t="s">
        <v>602</v>
      </c>
      <c r="B106" s="176" t="s">
        <v>603</v>
      </c>
      <c r="C106" s="177">
        <v>2274.256264</v>
      </c>
      <c r="D106" s="177">
        <v>2274.256264</v>
      </c>
      <c r="E106" s="177">
        <v>2274.256264</v>
      </c>
      <c r="F106" s="177"/>
      <c r="G106" s="177"/>
      <c r="H106" s="178"/>
      <c r="I106" s="179"/>
      <c r="J106" s="179"/>
      <c r="K106" s="179"/>
      <c r="L106" s="179"/>
      <c r="M106" s="179"/>
    </row>
    <row r="107" ht="16.5" spans="1:13">
      <c r="A107" s="175" t="s">
        <v>604</v>
      </c>
      <c r="B107" s="176" t="s">
        <v>605</v>
      </c>
      <c r="C107" s="177">
        <v>455.599331</v>
      </c>
      <c r="D107" s="177">
        <v>455.599331</v>
      </c>
      <c r="E107" s="177">
        <v>455.599331</v>
      </c>
      <c r="F107" s="177"/>
      <c r="G107" s="177"/>
      <c r="H107" s="178"/>
      <c r="I107" s="179"/>
      <c r="J107" s="179"/>
      <c r="K107" s="179"/>
      <c r="L107" s="179"/>
      <c r="M107" s="179"/>
    </row>
    <row r="108" ht="16.5" spans="1:13">
      <c r="A108" s="175" t="s">
        <v>606</v>
      </c>
      <c r="B108" s="176" t="s">
        <v>607</v>
      </c>
      <c r="C108" s="177">
        <v>10488.741177</v>
      </c>
      <c r="D108" s="177">
        <v>10488.741177</v>
      </c>
      <c r="E108" s="177">
        <v>10488.741177</v>
      </c>
      <c r="F108" s="177"/>
      <c r="G108" s="177"/>
      <c r="H108" s="178"/>
      <c r="I108" s="179"/>
      <c r="J108" s="179"/>
      <c r="K108" s="179"/>
      <c r="L108" s="179"/>
      <c r="M108" s="179"/>
    </row>
    <row r="109" ht="16.5" spans="1:13">
      <c r="A109" s="175" t="s">
        <v>608</v>
      </c>
      <c r="B109" s="176" t="s">
        <v>609</v>
      </c>
      <c r="C109" s="177">
        <v>175.634435</v>
      </c>
      <c r="D109" s="177">
        <v>175.634435</v>
      </c>
      <c r="E109" s="177">
        <v>175.634435</v>
      </c>
      <c r="F109" s="177"/>
      <c r="G109" s="177"/>
      <c r="H109" s="178"/>
      <c r="I109" s="179"/>
      <c r="J109" s="179"/>
      <c r="K109" s="179"/>
      <c r="L109" s="179"/>
      <c r="M109" s="179"/>
    </row>
    <row r="110" ht="16.5" spans="1:13">
      <c r="A110" s="171"/>
      <c r="B110" s="172" t="s">
        <v>610</v>
      </c>
      <c r="C110" s="173">
        <v>4427.641942</v>
      </c>
      <c r="D110" s="173">
        <v>4427.641942</v>
      </c>
      <c r="E110" s="173">
        <v>3660.316133</v>
      </c>
      <c r="F110" s="173">
        <v>767.325809</v>
      </c>
      <c r="G110" s="173"/>
      <c r="H110" s="174"/>
      <c r="I110" s="179"/>
      <c r="J110" s="179"/>
      <c r="K110" s="179"/>
      <c r="L110" s="179"/>
      <c r="M110" s="179"/>
    </row>
    <row r="111" ht="16.5" spans="1:13">
      <c r="A111" s="175" t="s">
        <v>611</v>
      </c>
      <c r="B111" s="176" t="s">
        <v>612</v>
      </c>
      <c r="C111" s="177">
        <v>495.010244</v>
      </c>
      <c r="D111" s="177">
        <v>495.010244</v>
      </c>
      <c r="E111" s="177">
        <v>495.010244</v>
      </c>
      <c r="F111" s="177"/>
      <c r="G111" s="177"/>
      <c r="H111" s="178"/>
      <c r="I111" s="179"/>
      <c r="J111" s="179"/>
      <c r="K111" s="179"/>
      <c r="L111" s="179"/>
      <c r="M111" s="179"/>
    </row>
    <row r="112" ht="16.5" spans="1:13">
      <c r="A112" s="175" t="s">
        <v>613</v>
      </c>
      <c r="B112" s="176" t="s">
        <v>614</v>
      </c>
      <c r="C112" s="177">
        <v>358.604765</v>
      </c>
      <c r="D112" s="177">
        <v>358.604765</v>
      </c>
      <c r="E112" s="177">
        <v>358.604765</v>
      </c>
      <c r="F112" s="177"/>
      <c r="G112" s="177"/>
      <c r="H112" s="178"/>
      <c r="I112" s="179"/>
      <c r="J112" s="179"/>
      <c r="K112" s="179"/>
      <c r="L112" s="179"/>
      <c r="M112" s="179"/>
    </row>
    <row r="113" ht="16.5" spans="1:13">
      <c r="A113" s="175" t="s">
        <v>615</v>
      </c>
      <c r="B113" s="176" t="s">
        <v>616</v>
      </c>
      <c r="C113" s="177">
        <v>767.325809</v>
      </c>
      <c r="D113" s="177">
        <v>767.325809</v>
      </c>
      <c r="E113" s="177"/>
      <c r="F113" s="177">
        <v>767.325809</v>
      </c>
      <c r="G113" s="177"/>
      <c r="H113" s="178"/>
      <c r="I113" s="179"/>
      <c r="J113" s="179"/>
      <c r="K113" s="179"/>
      <c r="L113" s="179"/>
      <c r="M113" s="179"/>
    </row>
    <row r="114" ht="16.5" spans="1:13">
      <c r="A114" s="175" t="s">
        <v>617</v>
      </c>
      <c r="B114" s="176" t="s">
        <v>618</v>
      </c>
      <c r="C114" s="177">
        <v>520.848308</v>
      </c>
      <c r="D114" s="177">
        <v>520.848308</v>
      </c>
      <c r="E114" s="177">
        <v>520.848308</v>
      </c>
      <c r="F114" s="177"/>
      <c r="G114" s="177"/>
      <c r="H114" s="178"/>
      <c r="I114" s="179"/>
      <c r="J114" s="179"/>
      <c r="K114" s="179"/>
      <c r="L114" s="179"/>
      <c r="M114" s="179"/>
    </row>
    <row r="115" ht="16.5" spans="1:13">
      <c r="A115" s="175" t="s">
        <v>619</v>
      </c>
      <c r="B115" s="176" t="s">
        <v>620</v>
      </c>
      <c r="C115" s="177">
        <v>581.879373</v>
      </c>
      <c r="D115" s="177">
        <v>581.879373</v>
      </c>
      <c r="E115" s="177">
        <v>581.879373</v>
      </c>
      <c r="F115" s="177"/>
      <c r="G115" s="177"/>
      <c r="H115" s="178"/>
      <c r="I115" s="179"/>
      <c r="J115" s="179"/>
      <c r="K115" s="179"/>
      <c r="L115" s="179"/>
      <c r="M115" s="179"/>
    </row>
    <row r="116" ht="16.5" spans="1:13">
      <c r="A116" s="175" t="s">
        <v>621</v>
      </c>
      <c r="B116" s="176" t="s">
        <v>622</v>
      </c>
      <c r="C116" s="177">
        <v>661.726003</v>
      </c>
      <c r="D116" s="177">
        <v>661.726003</v>
      </c>
      <c r="E116" s="177">
        <v>661.726003</v>
      </c>
      <c r="F116" s="177"/>
      <c r="G116" s="177"/>
      <c r="H116" s="178"/>
      <c r="I116" s="179"/>
      <c r="J116" s="179"/>
      <c r="K116" s="179"/>
      <c r="L116" s="179"/>
      <c r="M116" s="179"/>
    </row>
    <row r="117" ht="16.5" spans="1:13">
      <c r="A117" s="175" t="s">
        <v>623</v>
      </c>
      <c r="B117" s="176" t="s">
        <v>624</v>
      </c>
      <c r="C117" s="177">
        <v>574.758639</v>
      </c>
      <c r="D117" s="177">
        <v>574.758639</v>
      </c>
      <c r="E117" s="177">
        <v>574.758639</v>
      </c>
      <c r="F117" s="177"/>
      <c r="G117" s="177"/>
      <c r="H117" s="178"/>
      <c r="I117" s="179"/>
      <c r="J117" s="179"/>
      <c r="K117" s="179"/>
      <c r="L117" s="179"/>
      <c r="M117" s="179"/>
    </row>
    <row r="118" ht="16.5" spans="1:13">
      <c r="A118" s="175" t="s">
        <v>625</v>
      </c>
      <c r="B118" s="176" t="s">
        <v>626</v>
      </c>
      <c r="C118" s="177">
        <v>467.488801</v>
      </c>
      <c r="D118" s="177">
        <v>467.488801</v>
      </c>
      <c r="E118" s="177">
        <v>467.488801</v>
      </c>
      <c r="F118" s="177"/>
      <c r="G118" s="177"/>
      <c r="H118" s="178"/>
      <c r="I118" s="179"/>
      <c r="J118" s="179"/>
      <c r="K118" s="179"/>
      <c r="L118" s="179"/>
      <c r="M118" s="179"/>
    </row>
    <row r="119" ht="16.5" spans="1:13">
      <c r="A119" s="171"/>
      <c r="B119" s="172" t="s">
        <v>627</v>
      </c>
      <c r="C119" s="173">
        <v>158876.049019</v>
      </c>
      <c r="D119" s="173">
        <v>155581.209019</v>
      </c>
      <c r="E119" s="173">
        <v>154673.209019</v>
      </c>
      <c r="F119" s="173">
        <v>908</v>
      </c>
      <c r="G119" s="173">
        <v>3294.84</v>
      </c>
      <c r="H119" s="174"/>
      <c r="I119" s="179"/>
      <c r="J119" s="179"/>
      <c r="K119" s="179"/>
      <c r="L119" s="179"/>
      <c r="M119" s="179"/>
    </row>
    <row r="120" ht="16.5" spans="1:13">
      <c r="A120" s="175" t="s">
        <v>628</v>
      </c>
      <c r="B120" s="176" t="s">
        <v>629</v>
      </c>
      <c r="C120" s="177">
        <v>430.128437</v>
      </c>
      <c r="D120" s="177">
        <v>430.128437</v>
      </c>
      <c r="E120" s="177">
        <v>430.128437</v>
      </c>
      <c r="F120" s="177"/>
      <c r="G120" s="177"/>
      <c r="H120" s="178"/>
      <c r="I120" s="179"/>
      <c r="J120" s="179"/>
      <c r="K120" s="179"/>
      <c r="L120" s="179"/>
      <c r="M120" s="179"/>
    </row>
    <row r="121" ht="16.5" spans="1:13">
      <c r="A121" s="175" t="s">
        <v>630</v>
      </c>
      <c r="B121" s="176" t="s">
        <v>631</v>
      </c>
      <c r="C121" s="177">
        <v>518.693049</v>
      </c>
      <c r="D121" s="177">
        <v>518.693049</v>
      </c>
      <c r="E121" s="177">
        <v>518.693049</v>
      </c>
      <c r="F121" s="177"/>
      <c r="G121" s="177"/>
      <c r="H121" s="178"/>
      <c r="I121" s="179"/>
      <c r="J121" s="179"/>
      <c r="K121" s="179"/>
      <c r="L121" s="179"/>
      <c r="M121" s="179"/>
    </row>
    <row r="122" ht="16.5" spans="1:13">
      <c r="A122" s="175" t="s">
        <v>632</v>
      </c>
      <c r="B122" s="176" t="s">
        <v>633</v>
      </c>
      <c r="C122" s="177">
        <v>386.499322</v>
      </c>
      <c r="D122" s="177">
        <v>386.499322</v>
      </c>
      <c r="E122" s="177">
        <v>386.499322</v>
      </c>
      <c r="F122" s="177"/>
      <c r="G122" s="177"/>
      <c r="H122" s="178"/>
      <c r="I122" s="179"/>
      <c r="J122" s="179"/>
      <c r="K122" s="179"/>
      <c r="L122" s="179"/>
      <c r="M122" s="179"/>
    </row>
    <row r="123" ht="16.5" spans="1:13">
      <c r="A123" s="175" t="s">
        <v>634</v>
      </c>
      <c r="B123" s="176" t="s">
        <v>635</v>
      </c>
      <c r="C123" s="177">
        <v>365.241369</v>
      </c>
      <c r="D123" s="177">
        <v>365.241369</v>
      </c>
      <c r="E123" s="177">
        <v>365.241369</v>
      </c>
      <c r="F123" s="177"/>
      <c r="G123" s="177"/>
      <c r="H123" s="178"/>
      <c r="I123" s="179"/>
      <c r="J123" s="179"/>
      <c r="K123" s="179"/>
      <c r="L123" s="179"/>
      <c r="M123" s="179"/>
    </row>
    <row r="124" ht="16.5" spans="1:13">
      <c r="A124" s="175" t="s">
        <v>636</v>
      </c>
      <c r="B124" s="176" t="s">
        <v>637</v>
      </c>
      <c r="C124" s="177">
        <v>82.993013</v>
      </c>
      <c r="D124" s="177">
        <v>82.993013</v>
      </c>
      <c r="E124" s="177">
        <v>82.993013</v>
      </c>
      <c r="F124" s="177"/>
      <c r="G124" s="177"/>
      <c r="H124" s="178"/>
      <c r="I124" s="179"/>
      <c r="J124" s="179"/>
      <c r="K124" s="179"/>
      <c r="L124" s="179"/>
      <c r="M124" s="179"/>
    </row>
    <row r="125" ht="16.5" spans="1:13">
      <c r="A125" s="175" t="s">
        <v>638</v>
      </c>
      <c r="B125" s="176" t="s">
        <v>639</v>
      </c>
      <c r="C125" s="177">
        <v>348.477048</v>
      </c>
      <c r="D125" s="177">
        <v>348.477048</v>
      </c>
      <c r="E125" s="177">
        <v>348.477048</v>
      </c>
      <c r="F125" s="177"/>
      <c r="G125" s="177"/>
      <c r="H125" s="178"/>
      <c r="I125" s="179"/>
      <c r="J125" s="179"/>
      <c r="K125" s="179"/>
      <c r="L125" s="179"/>
      <c r="M125" s="179"/>
    </row>
    <row r="126" ht="16.5" spans="1:13">
      <c r="A126" s="175" t="s">
        <v>640</v>
      </c>
      <c r="B126" s="176" t="s">
        <v>641</v>
      </c>
      <c r="C126" s="177">
        <v>869.897837</v>
      </c>
      <c r="D126" s="177">
        <v>869.897837</v>
      </c>
      <c r="E126" s="177">
        <v>869.897837</v>
      </c>
      <c r="F126" s="177"/>
      <c r="G126" s="177"/>
      <c r="H126" s="178"/>
      <c r="I126" s="179"/>
      <c r="J126" s="179"/>
      <c r="K126" s="179"/>
      <c r="L126" s="179"/>
      <c r="M126" s="179"/>
    </row>
    <row r="127" ht="16.5" spans="1:13">
      <c r="A127" s="175" t="s">
        <v>642</v>
      </c>
      <c r="B127" s="176" t="s">
        <v>643</v>
      </c>
      <c r="C127" s="177">
        <v>172.696275</v>
      </c>
      <c r="D127" s="177">
        <v>172.696275</v>
      </c>
      <c r="E127" s="177">
        <v>172.696275</v>
      </c>
      <c r="F127" s="177"/>
      <c r="G127" s="177"/>
      <c r="H127" s="178"/>
      <c r="I127" s="179"/>
      <c r="J127" s="179"/>
      <c r="K127" s="179"/>
      <c r="L127" s="179"/>
      <c r="M127" s="179"/>
    </row>
    <row r="128" ht="16.5" spans="1:13">
      <c r="A128" s="175" t="s">
        <v>644</v>
      </c>
      <c r="B128" s="176" t="s">
        <v>645</v>
      </c>
      <c r="C128" s="177">
        <v>323.536479</v>
      </c>
      <c r="D128" s="177">
        <v>323.536479</v>
      </c>
      <c r="E128" s="177">
        <v>323.536479</v>
      </c>
      <c r="F128" s="177"/>
      <c r="G128" s="177"/>
      <c r="H128" s="178"/>
      <c r="I128" s="179"/>
      <c r="J128" s="179"/>
      <c r="K128" s="179"/>
      <c r="L128" s="179"/>
      <c r="M128" s="179"/>
    </row>
    <row r="129" ht="16.5" spans="1:13">
      <c r="A129" s="175" t="s">
        <v>646</v>
      </c>
      <c r="B129" s="176" t="s">
        <v>647</v>
      </c>
      <c r="C129" s="177">
        <v>1938.147455</v>
      </c>
      <c r="D129" s="177">
        <v>1938.147455</v>
      </c>
      <c r="E129" s="177">
        <v>1938.147455</v>
      </c>
      <c r="F129" s="177"/>
      <c r="G129" s="177"/>
      <c r="H129" s="178"/>
      <c r="I129" s="179"/>
      <c r="J129" s="179"/>
      <c r="K129" s="179"/>
      <c r="L129" s="179"/>
      <c r="M129" s="179"/>
    </row>
    <row r="130" ht="16.5" spans="1:13">
      <c r="A130" s="175" t="s">
        <v>648</v>
      </c>
      <c r="B130" s="176" t="s">
        <v>649</v>
      </c>
      <c r="C130" s="177">
        <v>429.993273</v>
      </c>
      <c r="D130" s="177">
        <v>429.993273</v>
      </c>
      <c r="E130" s="177">
        <v>429.993273</v>
      </c>
      <c r="F130" s="177"/>
      <c r="G130" s="177"/>
      <c r="H130" s="178"/>
      <c r="I130" s="179"/>
      <c r="J130" s="179"/>
      <c r="K130" s="179"/>
      <c r="L130" s="179"/>
      <c r="M130" s="179"/>
    </row>
    <row r="131" ht="16.5" spans="1:13">
      <c r="A131" s="175" t="s">
        <v>650</v>
      </c>
      <c r="B131" s="176" t="s">
        <v>651</v>
      </c>
      <c r="C131" s="177">
        <v>206.895257</v>
      </c>
      <c r="D131" s="177">
        <v>206.895257</v>
      </c>
      <c r="E131" s="177">
        <v>206.895257</v>
      </c>
      <c r="F131" s="177"/>
      <c r="G131" s="177"/>
      <c r="H131" s="178"/>
      <c r="I131" s="179"/>
      <c r="J131" s="179"/>
      <c r="K131" s="179"/>
      <c r="L131" s="179"/>
      <c r="M131" s="179"/>
    </row>
    <row r="132" ht="16.5" spans="1:13">
      <c r="A132" s="175" t="s">
        <v>652</v>
      </c>
      <c r="B132" s="176" t="s">
        <v>653</v>
      </c>
      <c r="C132" s="177">
        <v>192.15454</v>
      </c>
      <c r="D132" s="177">
        <v>192.15454</v>
      </c>
      <c r="E132" s="177">
        <v>192.15454</v>
      </c>
      <c r="F132" s="177"/>
      <c r="G132" s="177"/>
      <c r="H132" s="178"/>
      <c r="I132" s="179"/>
      <c r="J132" s="179"/>
      <c r="K132" s="179"/>
      <c r="L132" s="179"/>
      <c r="M132" s="179"/>
    </row>
    <row r="133" ht="16.5" spans="1:13">
      <c r="A133" s="175" t="s">
        <v>654</v>
      </c>
      <c r="B133" s="176" t="s">
        <v>655</v>
      </c>
      <c r="C133" s="177">
        <v>621.608536</v>
      </c>
      <c r="D133" s="177">
        <v>621.608536</v>
      </c>
      <c r="E133" s="177">
        <v>621.608536</v>
      </c>
      <c r="F133" s="177"/>
      <c r="G133" s="177"/>
      <c r="H133" s="178"/>
      <c r="I133" s="179"/>
      <c r="J133" s="179"/>
      <c r="K133" s="179"/>
      <c r="L133" s="179"/>
      <c r="M133" s="179"/>
    </row>
    <row r="134" ht="16.5" spans="1:13">
      <c r="A134" s="175" t="s">
        <v>656</v>
      </c>
      <c r="B134" s="176" t="s">
        <v>657</v>
      </c>
      <c r="C134" s="177">
        <v>402.891695</v>
      </c>
      <c r="D134" s="177">
        <v>402.891695</v>
      </c>
      <c r="E134" s="177">
        <v>402.891695</v>
      </c>
      <c r="F134" s="177"/>
      <c r="G134" s="177"/>
      <c r="H134" s="178"/>
      <c r="I134" s="179"/>
      <c r="J134" s="179"/>
      <c r="K134" s="179"/>
      <c r="L134" s="179"/>
      <c r="M134" s="179"/>
    </row>
    <row r="135" ht="16.5" spans="1:13">
      <c r="A135" s="175" t="s">
        <v>658</v>
      </c>
      <c r="B135" s="176" t="s">
        <v>659</v>
      </c>
      <c r="C135" s="177">
        <v>113.256205</v>
      </c>
      <c r="D135" s="177">
        <v>113.256205</v>
      </c>
      <c r="E135" s="177">
        <v>113.256205</v>
      </c>
      <c r="F135" s="177"/>
      <c r="G135" s="177"/>
      <c r="H135" s="178"/>
      <c r="I135" s="179"/>
      <c r="J135" s="179"/>
      <c r="K135" s="179"/>
      <c r="L135" s="179"/>
      <c r="M135" s="179"/>
    </row>
    <row r="136" ht="16.5" spans="1:13">
      <c r="A136" s="175" t="s">
        <v>660</v>
      </c>
      <c r="B136" s="176" t="s">
        <v>661</v>
      </c>
      <c r="C136" s="177">
        <v>3820.781046</v>
      </c>
      <c r="D136" s="177">
        <v>3820.781046</v>
      </c>
      <c r="E136" s="177">
        <v>2912.781046</v>
      </c>
      <c r="F136" s="177">
        <v>908</v>
      </c>
      <c r="G136" s="177"/>
      <c r="H136" s="178"/>
      <c r="I136" s="179"/>
      <c r="J136" s="179"/>
      <c r="K136" s="179"/>
      <c r="L136" s="179"/>
      <c r="M136" s="179"/>
    </row>
    <row r="137" ht="16.5" spans="1:13">
      <c r="A137" s="175" t="s">
        <v>662</v>
      </c>
      <c r="B137" s="176" t="s">
        <v>663</v>
      </c>
      <c r="C137" s="177">
        <v>1040.102707</v>
      </c>
      <c r="D137" s="177">
        <v>734.322707</v>
      </c>
      <c r="E137" s="177">
        <v>734.322707</v>
      </c>
      <c r="F137" s="177"/>
      <c r="G137" s="177">
        <v>305.78</v>
      </c>
      <c r="H137" s="178"/>
      <c r="I137" s="179"/>
      <c r="J137" s="179"/>
      <c r="K137" s="179"/>
      <c r="L137" s="179"/>
      <c r="M137" s="179"/>
    </row>
    <row r="138" ht="16.5" spans="1:13">
      <c r="A138" s="175" t="s">
        <v>664</v>
      </c>
      <c r="B138" s="176" t="s">
        <v>665</v>
      </c>
      <c r="C138" s="177">
        <v>2557.268852</v>
      </c>
      <c r="D138" s="177">
        <v>2557.268852</v>
      </c>
      <c r="E138" s="177">
        <v>2557.268852</v>
      </c>
      <c r="F138" s="177"/>
      <c r="G138" s="177"/>
      <c r="H138" s="178"/>
      <c r="I138" s="179"/>
      <c r="J138" s="179"/>
      <c r="K138" s="179"/>
      <c r="L138" s="179"/>
      <c r="M138" s="179"/>
    </row>
    <row r="139" ht="16.5" spans="1:13">
      <c r="A139" s="175" t="s">
        <v>666</v>
      </c>
      <c r="B139" s="176" t="s">
        <v>667</v>
      </c>
      <c r="C139" s="177">
        <v>3852.622191</v>
      </c>
      <c r="D139" s="177">
        <v>3852.622191</v>
      </c>
      <c r="E139" s="177">
        <v>3852.622191</v>
      </c>
      <c r="F139" s="177"/>
      <c r="G139" s="177"/>
      <c r="H139" s="178"/>
      <c r="I139" s="179"/>
      <c r="J139" s="179"/>
      <c r="K139" s="179"/>
      <c r="L139" s="179"/>
      <c r="M139" s="179"/>
    </row>
    <row r="140" ht="16.5" spans="1:13">
      <c r="A140" s="175" t="s">
        <v>668</v>
      </c>
      <c r="B140" s="176" t="s">
        <v>669</v>
      </c>
      <c r="C140" s="177">
        <v>1838.879766</v>
      </c>
      <c r="D140" s="177">
        <v>1838.879766</v>
      </c>
      <c r="E140" s="177">
        <v>1838.879766</v>
      </c>
      <c r="F140" s="177"/>
      <c r="G140" s="177"/>
      <c r="H140" s="178"/>
      <c r="I140" s="179"/>
      <c r="J140" s="179"/>
      <c r="K140" s="179"/>
      <c r="L140" s="179"/>
      <c r="M140" s="179"/>
    </row>
    <row r="141" ht="16.5" spans="1:13">
      <c r="A141" s="175" t="s">
        <v>670</v>
      </c>
      <c r="B141" s="176" t="s">
        <v>671</v>
      </c>
      <c r="C141" s="177">
        <v>1161.186742</v>
      </c>
      <c r="D141" s="177">
        <v>1161.186742</v>
      </c>
      <c r="E141" s="177">
        <v>1161.186742</v>
      </c>
      <c r="F141" s="177"/>
      <c r="G141" s="177"/>
      <c r="H141" s="178"/>
      <c r="I141" s="179"/>
      <c r="J141" s="179"/>
      <c r="K141" s="179"/>
      <c r="L141" s="179"/>
      <c r="M141" s="179"/>
    </row>
    <row r="142" ht="16.5" spans="1:13">
      <c r="A142" s="175" t="s">
        <v>672</v>
      </c>
      <c r="B142" s="176" t="s">
        <v>673</v>
      </c>
      <c r="C142" s="177">
        <v>3718.800611</v>
      </c>
      <c r="D142" s="177">
        <v>3718.800611</v>
      </c>
      <c r="E142" s="177">
        <v>3718.800611</v>
      </c>
      <c r="F142" s="177"/>
      <c r="G142" s="177"/>
      <c r="H142" s="178"/>
      <c r="I142" s="179"/>
      <c r="J142" s="179"/>
      <c r="K142" s="179"/>
      <c r="L142" s="179"/>
      <c r="M142" s="179"/>
    </row>
    <row r="143" ht="16.5" spans="1:13">
      <c r="A143" s="175" t="s">
        <v>674</v>
      </c>
      <c r="B143" s="176" t="s">
        <v>675</v>
      </c>
      <c r="C143" s="177">
        <v>724.522588</v>
      </c>
      <c r="D143" s="177">
        <v>724.522588</v>
      </c>
      <c r="E143" s="177">
        <v>724.522588</v>
      </c>
      <c r="F143" s="177"/>
      <c r="G143" s="177"/>
      <c r="H143" s="178"/>
      <c r="I143" s="179"/>
      <c r="J143" s="179"/>
      <c r="K143" s="179"/>
      <c r="L143" s="179"/>
      <c r="M143" s="179"/>
    </row>
    <row r="144" ht="16.5" spans="1:13">
      <c r="A144" s="175" t="s">
        <v>676</v>
      </c>
      <c r="B144" s="176" t="s">
        <v>677</v>
      </c>
      <c r="C144" s="177">
        <v>3199.423238</v>
      </c>
      <c r="D144" s="177">
        <v>3199.423238</v>
      </c>
      <c r="E144" s="177">
        <v>3199.423238</v>
      </c>
      <c r="F144" s="177"/>
      <c r="G144" s="177"/>
      <c r="H144" s="178"/>
      <c r="I144" s="179"/>
      <c r="J144" s="179"/>
      <c r="K144" s="179"/>
      <c r="L144" s="179"/>
      <c r="M144" s="179"/>
    </row>
    <row r="145" ht="16.5" spans="1:13">
      <c r="A145" s="175" t="s">
        <v>678</v>
      </c>
      <c r="B145" s="176" t="s">
        <v>679</v>
      </c>
      <c r="C145" s="177">
        <v>7045.451337</v>
      </c>
      <c r="D145" s="177">
        <v>7045.451337</v>
      </c>
      <c r="E145" s="177">
        <v>7045.451337</v>
      </c>
      <c r="F145" s="177"/>
      <c r="G145" s="177"/>
      <c r="H145" s="178"/>
      <c r="I145" s="179"/>
      <c r="J145" s="179"/>
      <c r="K145" s="179"/>
      <c r="L145" s="179"/>
      <c r="M145" s="179"/>
    </row>
    <row r="146" ht="16.5" spans="1:13">
      <c r="A146" s="175" t="s">
        <v>680</v>
      </c>
      <c r="B146" s="176" t="s">
        <v>681</v>
      </c>
      <c r="C146" s="177">
        <v>3586.800572</v>
      </c>
      <c r="D146" s="177">
        <v>3586.800572</v>
      </c>
      <c r="E146" s="177">
        <v>3586.800572</v>
      </c>
      <c r="F146" s="177"/>
      <c r="G146" s="177"/>
      <c r="H146" s="178"/>
      <c r="I146" s="179"/>
      <c r="J146" s="179"/>
      <c r="K146" s="179"/>
      <c r="L146" s="179"/>
      <c r="M146" s="179"/>
    </row>
    <row r="147" ht="16.5" spans="1:13">
      <c r="A147" s="175" t="s">
        <v>682</v>
      </c>
      <c r="B147" s="176" t="s">
        <v>683</v>
      </c>
      <c r="C147" s="177">
        <v>7378.047982</v>
      </c>
      <c r="D147" s="177">
        <v>6446.047982</v>
      </c>
      <c r="E147" s="177">
        <v>6446.047982</v>
      </c>
      <c r="F147" s="177"/>
      <c r="G147" s="177">
        <v>932</v>
      </c>
      <c r="H147" s="178"/>
      <c r="I147" s="179"/>
      <c r="J147" s="179"/>
      <c r="K147" s="179"/>
      <c r="L147" s="179"/>
      <c r="M147" s="179"/>
    </row>
    <row r="148" ht="16.5" spans="1:13">
      <c r="A148" s="175" t="s">
        <v>684</v>
      </c>
      <c r="B148" s="176" t="s">
        <v>685</v>
      </c>
      <c r="C148" s="177">
        <v>6303.469278</v>
      </c>
      <c r="D148" s="177">
        <v>5423.109278</v>
      </c>
      <c r="E148" s="177">
        <v>5423.109278</v>
      </c>
      <c r="F148" s="177"/>
      <c r="G148" s="177">
        <v>880.36</v>
      </c>
      <c r="H148" s="178"/>
      <c r="I148" s="179"/>
      <c r="J148" s="179"/>
      <c r="K148" s="179"/>
      <c r="L148" s="179"/>
      <c r="M148" s="179"/>
    </row>
    <row r="149" ht="16.5" spans="1:13">
      <c r="A149" s="175" t="s">
        <v>686</v>
      </c>
      <c r="B149" s="176" t="s">
        <v>687</v>
      </c>
      <c r="C149" s="177">
        <v>5396.020538</v>
      </c>
      <c r="D149" s="177">
        <v>4619.320538</v>
      </c>
      <c r="E149" s="177">
        <v>4619.320538</v>
      </c>
      <c r="F149" s="177"/>
      <c r="G149" s="177">
        <v>776.7</v>
      </c>
      <c r="H149" s="178"/>
      <c r="I149" s="179"/>
      <c r="J149" s="179"/>
      <c r="K149" s="179"/>
      <c r="L149" s="179"/>
      <c r="M149" s="179"/>
    </row>
    <row r="150" ht="16.5" spans="1:13">
      <c r="A150" s="175" t="s">
        <v>688</v>
      </c>
      <c r="B150" s="176" t="s">
        <v>689</v>
      </c>
      <c r="C150" s="177">
        <v>3256.606062</v>
      </c>
      <c r="D150" s="177">
        <v>2856.606062</v>
      </c>
      <c r="E150" s="177">
        <v>2856.606062</v>
      </c>
      <c r="F150" s="177"/>
      <c r="G150" s="177">
        <v>400</v>
      </c>
      <c r="H150" s="178"/>
      <c r="I150" s="179"/>
      <c r="J150" s="179"/>
      <c r="K150" s="179"/>
      <c r="L150" s="179"/>
      <c r="M150" s="179"/>
    </row>
    <row r="151" ht="16.5" spans="1:13">
      <c r="A151" s="175" t="s">
        <v>690</v>
      </c>
      <c r="B151" s="176" t="s">
        <v>691</v>
      </c>
      <c r="C151" s="177">
        <v>491.096521</v>
      </c>
      <c r="D151" s="177">
        <v>491.096521</v>
      </c>
      <c r="E151" s="177">
        <v>491.096521</v>
      </c>
      <c r="F151" s="177"/>
      <c r="G151" s="177"/>
      <c r="H151" s="178"/>
      <c r="I151" s="179"/>
      <c r="J151" s="179"/>
      <c r="K151" s="179"/>
      <c r="L151" s="179"/>
      <c r="M151" s="179"/>
    </row>
    <row r="152" ht="16.5" spans="1:13">
      <c r="A152" s="175" t="s">
        <v>692</v>
      </c>
      <c r="B152" s="176" t="s">
        <v>693</v>
      </c>
      <c r="C152" s="177">
        <v>1140.378036</v>
      </c>
      <c r="D152" s="177">
        <v>1140.378036</v>
      </c>
      <c r="E152" s="177">
        <v>1140.378036</v>
      </c>
      <c r="F152" s="177"/>
      <c r="G152" s="177"/>
      <c r="H152" s="178"/>
      <c r="I152" s="179"/>
      <c r="J152" s="179"/>
      <c r="K152" s="179"/>
      <c r="L152" s="179"/>
      <c r="M152" s="179"/>
    </row>
    <row r="153" ht="16.5" spans="1:13">
      <c r="A153" s="175" t="s">
        <v>694</v>
      </c>
      <c r="B153" s="176" t="s">
        <v>695</v>
      </c>
      <c r="C153" s="177">
        <v>487.478198</v>
      </c>
      <c r="D153" s="177">
        <v>487.478198</v>
      </c>
      <c r="E153" s="177">
        <v>487.478198</v>
      </c>
      <c r="F153" s="177"/>
      <c r="G153" s="177"/>
      <c r="H153" s="178"/>
      <c r="I153" s="179"/>
      <c r="J153" s="179"/>
      <c r="K153" s="179"/>
      <c r="L153" s="179"/>
      <c r="M153" s="179"/>
    </row>
    <row r="154" ht="16.5" spans="1:13">
      <c r="A154" s="175" t="s">
        <v>696</v>
      </c>
      <c r="B154" s="176" t="s">
        <v>697</v>
      </c>
      <c r="C154" s="177">
        <v>3746.265768</v>
      </c>
      <c r="D154" s="177">
        <v>3746.265768</v>
      </c>
      <c r="E154" s="177">
        <v>3746.265768</v>
      </c>
      <c r="F154" s="177"/>
      <c r="G154" s="177"/>
      <c r="H154" s="178"/>
      <c r="I154" s="179"/>
      <c r="J154" s="179"/>
      <c r="K154" s="179"/>
      <c r="L154" s="179"/>
      <c r="M154" s="179"/>
    </row>
    <row r="155" ht="16.5" spans="1:13">
      <c r="A155" s="175" t="s">
        <v>698</v>
      </c>
      <c r="B155" s="176" t="s">
        <v>699</v>
      </c>
      <c r="C155" s="177">
        <v>10837.871194</v>
      </c>
      <c r="D155" s="177">
        <v>10837.871194</v>
      </c>
      <c r="E155" s="177">
        <v>10837.871194</v>
      </c>
      <c r="F155" s="177"/>
      <c r="G155" s="177"/>
      <c r="H155" s="178"/>
      <c r="I155" s="179"/>
      <c r="J155" s="179"/>
      <c r="K155" s="179"/>
      <c r="L155" s="179"/>
      <c r="M155" s="179"/>
    </row>
    <row r="156" ht="16.5" spans="1:13">
      <c r="A156" s="175" t="s">
        <v>700</v>
      </c>
      <c r="B156" s="176" t="s">
        <v>701</v>
      </c>
      <c r="C156" s="177">
        <v>6741.565966</v>
      </c>
      <c r="D156" s="177">
        <v>6741.565966</v>
      </c>
      <c r="E156" s="177">
        <v>6741.565966</v>
      </c>
      <c r="F156" s="177"/>
      <c r="G156" s="177"/>
      <c r="H156" s="178"/>
      <c r="I156" s="179"/>
      <c r="J156" s="179"/>
      <c r="K156" s="179"/>
      <c r="L156" s="179"/>
      <c r="M156" s="179"/>
    </row>
    <row r="157" ht="16.5" spans="1:13">
      <c r="A157" s="175" t="s">
        <v>702</v>
      </c>
      <c r="B157" s="176" t="s">
        <v>703</v>
      </c>
      <c r="C157" s="177">
        <v>5710.321652</v>
      </c>
      <c r="D157" s="177">
        <v>5710.321652</v>
      </c>
      <c r="E157" s="177">
        <v>5710.321652</v>
      </c>
      <c r="F157" s="177"/>
      <c r="G157" s="177"/>
      <c r="H157" s="178"/>
      <c r="I157" s="179"/>
      <c r="J157" s="179"/>
      <c r="K157" s="179"/>
      <c r="L157" s="179"/>
      <c r="M157" s="179"/>
    </row>
    <row r="158" ht="16.5" spans="1:13">
      <c r="A158" s="175" t="s">
        <v>704</v>
      </c>
      <c r="B158" s="176" t="s">
        <v>705</v>
      </c>
      <c r="C158" s="177">
        <v>5695.717613</v>
      </c>
      <c r="D158" s="177">
        <v>5695.717613</v>
      </c>
      <c r="E158" s="177">
        <v>5695.717613</v>
      </c>
      <c r="F158" s="177"/>
      <c r="G158" s="177"/>
      <c r="H158" s="178"/>
      <c r="I158" s="179"/>
      <c r="J158" s="179"/>
      <c r="K158" s="179"/>
      <c r="L158" s="179"/>
      <c r="M158" s="179"/>
    </row>
    <row r="159" ht="16.5" spans="1:13">
      <c r="A159" s="175" t="s">
        <v>706</v>
      </c>
      <c r="B159" s="176" t="s">
        <v>707</v>
      </c>
      <c r="C159" s="177">
        <v>4344.27753</v>
      </c>
      <c r="D159" s="177">
        <v>4344.27753</v>
      </c>
      <c r="E159" s="177">
        <v>4344.27753</v>
      </c>
      <c r="F159" s="177"/>
      <c r="G159" s="177"/>
      <c r="H159" s="178"/>
      <c r="I159" s="179"/>
      <c r="J159" s="179"/>
      <c r="K159" s="179"/>
      <c r="L159" s="179"/>
      <c r="M159" s="179"/>
    </row>
    <row r="160" ht="16.5" spans="1:13">
      <c r="A160" s="175" t="s">
        <v>708</v>
      </c>
      <c r="B160" s="176" t="s">
        <v>709</v>
      </c>
      <c r="C160" s="177">
        <v>6049.90905</v>
      </c>
      <c r="D160" s="177">
        <v>6049.90905</v>
      </c>
      <c r="E160" s="177">
        <v>6049.90905</v>
      </c>
      <c r="F160" s="177"/>
      <c r="G160" s="177"/>
      <c r="H160" s="178"/>
      <c r="I160" s="179"/>
      <c r="J160" s="179"/>
      <c r="K160" s="179"/>
      <c r="L160" s="179"/>
      <c r="M160" s="179"/>
    </row>
    <row r="161" ht="16.5" spans="1:13">
      <c r="A161" s="175" t="s">
        <v>710</v>
      </c>
      <c r="B161" s="176" t="s">
        <v>711</v>
      </c>
      <c r="C161" s="177">
        <v>7999.820568</v>
      </c>
      <c r="D161" s="177">
        <v>7999.820568</v>
      </c>
      <c r="E161" s="177">
        <v>7999.820568</v>
      </c>
      <c r="F161" s="177"/>
      <c r="G161" s="177"/>
      <c r="H161" s="178"/>
      <c r="I161" s="179"/>
      <c r="J161" s="179"/>
      <c r="K161" s="179"/>
      <c r="L161" s="179"/>
      <c r="M161" s="179"/>
    </row>
    <row r="162" ht="16.5" spans="1:13">
      <c r="A162" s="175" t="s">
        <v>712</v>
      </c>
      <c r="B162" s="176" t="s">
        <v>713</v>
      </c>
      <c r="C162" s="177">
        <v>4108.166003</v>
      </c>
      <c r="D162" s="177">
        <v>4108.166003</v>
      </c>
      <c r="E162" s="177">
        <v>4108.166003</v>
      </c>
      <c r="F162" s="177"/>
      <c r="G162" s="177"/>
      <c r="H162" s="178"/>
      <c r="I162" s="179"/>
      <c r="J162" s="179"/>
      <c r="K162" s="179"/>
      <c r="L162" s="179"/>
      <c r="M162" s="179"/>
    </row>
    <row r="163" ht="16.5" spans="1:13">
      <c r="A163" s="175" t="s">
        <v>714</v>
      </c>
      <c r="B163" s="176" t="s">
        <v>715</v>
      </c>
      <c r="C163" s="177">
        <v>4442.721366</v>
      </c>
      <c r="D163" s="177">
        <v>4442.721366</v>
      </c>
      <c r="E163" s="177">
        <v>4442.721366</v>
      </c>
      <c r="F163" s="177"/>
      <c r="G163" s="177"/>
      <c r="H163" s="178"/>
      <c r="I163" s="179"/>
      <c r="J163" s="179"/>
      <c r="K163" s="179"/>
      <c r="L163" s="179"/>
      <c r="M163" s="179"/>
    </row>
    <row r="164" ht="16.5" spans="1:13">
      <c r="A164" s="175" t="s">
        <v>716</v>
      </c>
      <c r="B164" s="176" t="s">
        <v>717</v>
      </c>
      <c r="C164" s="177">
        <v>7330.729628</v>
      </c>
      <c r="D164" s="177">
        <v>7330.729628</v>
      </c>
      <c r="E164" s="177">
        <v>7330.729628</v>
      </c>
      <c r="F164" s="177"/>
      <c r="G164" s="177"/>
      <c r="H164" s="178"/>
      <c r="I164" s="179"/>
      <c r="J164" s="179"/>
      <c r="K164" s="179"/>
      <c r="L164" s="179"/>
      <c r="M164" s="179"/>
    </row>
    <row r="165" ht="16.5" spans="1:13">
      <c r="A165" s="175" t="s">
        <v>718</v>
      </c>
      <c r="B165" s="176" t="s">
        <v>719</v>
      </c>
      <c r="C165" s="177">
        <v>5182.455074</v>
      </c>
      <c r="D165" s="177">
        <v>5182.455074</v>
      </c>
      <c r="E165" s="177">
        <v>5182.455074</v>
      </c>
      <c r="F165" s="177"/>
      <c r="G165" s="177"/>
      <c r="H165" s="178"/>
      <c r="I165" s="179"/>
      <c r="J165" s="179"/>
      <c r="K165" s="179"/>
      <c r="L165" s="179"/>
      <c r="M165" s="179"/>
    </row>
    <row r="166" ht="16.5" spans="1:13">
      <c r="A166" s="175" t="s">
        <v>720</v>
      </c>
      <c r="B166" s="176" t="s">
        <v>721</v>
      </c>
      <c r="C166" s="177">
        <v>649.09866</v>
      </c>
      <c r="D166" s="177">
        <v>649.09866</v>
      </c>
      <c r="E166" s="177">
        <v>649.09866</v>
      </c>
      <c r="F166" s="177"/>
      <c r="G166" s="177"/>
      <c r="H166" s="178"/>
      <c r="I166" s="179"/>
      <c r="J166" s="179"/>
      <c r="K166" s="179"/>
      <c r="L166" s="179"/>
      <c r="M166" s="179"/>
    </row>
    <row r="167" ht="16.5" spans="1:13">
      <c r="A167" s="175" t="s">
        <v>722</v>
      </c>
      <c r="B167" s="176" t="s">
        <v>723</v>
      </c>
      <c r="C167" s="177">
        <v>1455.077823</v>
      </c>
      <c r="D167" s="177">
        <v>1455.077823</v>
      </c>
      <c r="E167" s="177">
        <v>1455.077823</v>
      </c>
      <c r="F167" s="177"/>
      <c r="G167" s="177"/>
      <c r="H167" s="178"/>
      <c r="I167" s="179"/>
      <c r="J167" s="179"/>
      <c r="K167" s="179"/>
      <c r="L167" s="179"/>
      <c r="M167" s="179"/>
    </row>
    <row r="168" ht="16.5" spans="1:13">
      <c r="A168" s="175" t="s">
        <v>724</v>
      </c>
      <c r="B168" s="176" t="s">
        <v>725</v>
      </c>
      <c r="C168" s="177">
        <v>2109.318613</v>
      </c>
      <c r="D168" s="177">
        <v>2109.318613</v>
      </c>
      <c r="E168" s="177">
        <v>2109.318613</v>
      </c>
      <c r="F168" s="177"/>
      <c r="G168" s="177"/>
      <c r="H168" s="178"/>
      <c r="I168" s="179"/>
      <c r="J168" s="179"/>
      <c r="K168" s="179"/>
      <c r="L168" s="179"/>
      <c r="M168" s="179"/>
    </row>
    <row r="169" ht="16.5" spans="1:13">
      <c r="A169" s="175" t="s">
        <v>726</v>
      </c>
      <c r="B169" s="176" t="s">
        <v>727</v>
      </c>
      <c r="C169" s="177">
        <v>1263.154012</v>
      </c>
      <c r="D169" s="177">
        <v>1263.154012</v>
      </c>
      <c r="E169" s="177">
        <v>1263.154012</v>
      </c>
      <c r="F169" s="177"/>
      <c r="G169" s="177"/>
      <c r="H169" s="178"/>
      <c r="I169" s="179"/>
      <c r="J169" s="179"/>
      <c r="K169" s="179"/>
      <c r="L169" s="179"/>
      <c r="M169" s="179"/>
    </row>
    <row r="170" ht="16.5" spans="1:13">
      <c r="A170" s="175" t="s">
        <v>728</v>
      </c>
      <c r="B170" s="176" t="s">
        <v>729</v>
      </c>
      <c r="C170" s="177">
        <v>1049.06346</v>
      </c>
      <c r="D170" s="177">
        <v>1049.06346</v>
      </c>
      <c r="E170" s="177">
        <v>1049.06346</v>
      </c>
      <c r="F170" s="177"/>
      <c r="G170" s="177"/>
      <c r="H170" s="178"/>
      <c r="I170" s="179"/>
      <c r="J170" s="179"/>
      <c r="K170" s="179"/>
      <c r="L170" s="179"/>
      <c r="M170" s="179"/>
    </row>
    <row r="171" ht="16.5" spans="1:13">
      <c r="A171" s="175" t="s">
        <v>730</v>
      </c>
      <c r="B171" s="176" t="s">
        <v>731</v>
      </c>
      <c r="C171" s="177">
        <v>1666.147443</v>
      </c>
      <c r="D171" s="177">
        <v>1666.147443</v>
      </c>
      <c r="E171" s="177">
        <v>1666.147443</v>
      </c>
      <c r="F171" s="177"/>
      <c r="G171" s="177"/>
      <c r="H171" s="178"/>
      <c r="I171" s="179"/>
      <c r="J171" s="179"/>
      <c r="K171" s="179"/>
      <c r="L171" s="179"/>
      <c r="M171" s="179"/>
    </row>
    <row r="172" ht="16.5" spans="1:13">
      <c r="A172" s="175" t="s">
        <v>732</v>
      </c>
      <c r="B172" s="176" t="s">
        <v>733</v>
      </c>
      <c r="C172" s="177">
        <v>3903.220584</v>
      </c>
      <c r="D172" s="177">
        <v>3903.220584</v>
      </c>
      <c r="E172" s="177">
        <v>3903.220584</v>
      </c>
      <c r="F172" s="177"/>
      <c r="G172" s="177"/>
      <c r="H172" s="178"/>
      <c r="I172" s="179"/>
      <c r="J172" s="179"/>
      <c r="K172" s="179"/>
      <c r="L172" s="179"/>
      <c r="M172" s="179"/>
    </row>
    <row r="173" ht="16.5" spans="1:13">
      <c r="A173" s="175" t="s">
        <v>734</v>
      </c>
      <c r="B173" s="176" t="s">
        <v>735</v>
      </c>
      <c r="C173" s="177">
        <v>4173.042147</v>
      </c>
      <c r="D173" s="177">
        <v>4173.042147</v>
      </c>
      <c r="E173" s="177">
        <v>4173.042147</v>
      </c>
      <c r="F173" s="177"/>
      <c r="G173" s="177"/>
      <c r="H173" s="178"/>
      <c r="I173" s="179"/>
      <c r="J173" s="179"/>
      <c r="K173" s="179"/>
      <c r="L173" s="179"/>
      <c r="M173" s="179"/>
    </row>
    <row r="174" ht="16.5" spans="1:13">
      <c r="A174" s="175" t="s">
        <v>736</v>
      </c>
      <c r="B174" s="176" t="s">
        <v>737</v>
      </c>
      <c r="C174" s="177">
        <v>1181.491337</v>
      </c>
      <c r="D174" s="177">
        <v>1181.491337</v>
      </c>
      <c r="E174" s="177">
        <v>1181.491337</v>
      </c>
      <c r="F174" s="177"/>
      <c r="G174" s="177"/>
      <c r="H174" s="178"/>
      <c r="I174" s="179"/>
      <c r="J174" s="179"/>
      <c r="K174" s="179"/>
      <c r="L174" s="179"/>
      <c r="M174" s="179"/>
    </row>
    <row r="175" ht="16.5" spans="1:13">
      <c r="A175" s="175" t="s">
        <v>738</v>
      </c>
      <c r="B175" s="176" t="s">
        <v>739</v>
      </c>
      <c r="C175" s="177">
        <v>1038.877498</v>
      </c>
      <c r="D175" s="177">
        <v>1038.877498</v>
      </c>
      <c r="E175" s="177">
        <v>1038.877498</v>
      </c>
      <c r="F175" s="177"/>
      <c r="G175" s="177"/>
      <c r="H175" s="178"/>
      <c r="I175" s="179"/>
      <c r="J175" s="179"/>
      <c r="K175" s="179"/>
      <c r="L175" s="179"/>
      <c r="M175" s="179"/>
    </row>
    <row r="176" ht="16.5" spans="1:13">
      <c r="A176" s="175" t="s">
        <v>740</v>
      </c>
      <c r="B176" s="176" t="s">
        <v>741</v>
      </c>
      <c r="C176" s="177">
        <v>1534.588464</v>
      </c>
      <c r="D176" s="177">
        <v>1534.588464</v>
      </c>
      <c r="E176" s="177">
        <v>1534.588464</v>
      </c>
      <c r="F176" s="177"/>
      <c r="G176" s="177"/>
      <c r="H176" s="178"/>
      <c r="I176" s="179"/>
      <c r="J176" s="179"/>
      <c r="K176" s="179"/>
      <c r="L176" s="179"/>
      <c r="M176" s="179"/>
    </row>
    <row r="177" ht="16.5" spans="1:13">
      <c r="A177" s="175" t="s">
        <v>742</v>
      </c>
      <c r="B177" s="176" t="s">
        <v>743</v>
      </c>
      <c r="C177" s="177">
        <v>552.270305</v>
      </c>
      <c r="D177" s="177">
        <v>552.270305</v>
      </c>
      <c r="E177" s="177">
        <v>552.270305</v>
      </c>
      <c r="F177" s="177"/>
      <c r="G177" s="177"/>
      <c r="H177" s="178"/>
      <c r="I177" s="179"/>
      <c r="J177" s="179"/>
      <c r="K177" s="179"/>
      <c r="L177" s="179"/>
      <c r="M177" s="179"/>
    </row>
    <row r="178" ht="16.5" spans="1:13">
      <c r="A178" s="175" t="s">
        <v>744</v>
      </c>
      <c r="B178" s="176" t="s">
        <v>745</v>
      </c>
      <c r="C178" s="177">
        <v>296.069189</v>
      </c>
      <c r="D178" s="177">
        <v>296.069189</v>
      </c>
      <c r="E178" s="177">
        <v>296.069189</v>
      </c>
      <c r="F178" s="177"/>
      <c r="G178" s="177"/>
      <c r="H178" s="178"/>
      <c r="I178" s="179"/>
      <c r="J178" s="179"/>
      <c r="K178" s="179"/>
      <c r="L178" s="179"/>
      <c r="M178" s="179"/>
    </row>
    <row r="179" ht="16.5" spans="1:13">
      <c r="A179" s="175" t="s">
        <v>746</v>
      </c>
      <c r="B179" s="176" t="s">
        <v>747</v>
      </c>
      <c r="C179" s="177">
        <v>726.839474</v>
      </c>
      <c r="D179" s="177">
        <v>726.839474</v>
      </c>
      <c r="E179" s="177">
        <v>726.839474</v>
      </c>
      <c r="F179" s="177"/>
      <c r="G179" s="177"/>
      <c r="H179" s="178"/>
      <c r="I179" s="179"/>
      <c r="J179" s="179"/>
      <c r="K179" s="179"/>
      <c r="L179" s="179"/>
      <c r="M179" s="179"/>
    </row>
    <row r="180" ht="16.5" spans="1:13">
      <c r="A180" s="175" t="s">
        <v>748</v>
      </c>
      <c r="B180" s="176" t="s">
        <v>749</v>
      </c>
      <c r="C180" s="177">
        <v>538.600325</v>
      </c>
      <c r="D180" s="177">
        <v>538.600325</v>
      </c>
      <c r="E180" s="177">
        <v>538.600325</v>
      </c>
      <c r="F180" s="177"/>
      <c r="G180" s="177"/>
      <c r="H180" s="178"/>
      <c r="I180" s="179"/>
      <c r="J180" s="179"/>
      <c r="K180" s="179"/>
      <c r="L180" s="179"/>
      <c r="M180" s="179"/>
    </row>
    <row r="181" ht="16.5" spans="1:13">
      <c r="A181" s="175" t="s">
        <v>750</v>
      </c>
      <c r="B181" s="176" t="s">
        <v>751</v>
      </c>
      <c r="C181" s="177">
        <v>147.322218</v>
      </c>
      <c r="D181" s="177">
        <v>147.322218</v>
      </c>
      <c r="E181" s="177">
        <v>147.322218</v>
      </c>
      <c r="F181" s="177"/>
      <c r="G181" s="177"/>
      <c r="H181" s="178"/>
      <c r="I181" s="179"/>
      <c r="J181" s="179"/>
      <c r="K181" s="179"/>
      <c r="L181" s="179"/>
      <c r="M181" s="179"/>
    </row>
    <row r="182" ht="16.5" spans="1:13">
      <c r="A182" s="182"/>
      <c r="B182" s="172" t="s">
        <v>759</v>
      </c>
      <c r="C182" s="173">
        <v>25056.383417</v>
      </c>
      <c r="D182" s="173">
        <v>25056.383417</v>
      </c>
      <c r="E182" s="173">
        <v>25056.383417</v>
      </c>
      <c r="F182" s="173"/>
      <c r="G182" s="173"/>
      <c r="H182" s="174"/>
      <c r="I182" s="179"/>
      <c r="J182" s="179"/>
      <c r="K182" s="179"/>
      <c r="L182" s="179"/>
      <c r="M182" s="179"/>
    </row>
  </sheetData>
  <mergeCells count="7">
    <mergeCell ref="A2:M2"/>
    <mergeCell ref="D4:F4"/>
    <mergeCell ref="H4:M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89"/>
  <sheetViews>
    <sheetView workbookViewId="0">
      <selection activeCell="A1" sqref="A1"/>
    </sheetView>
  </sheetViews>
  <sheetFormatPr defaultColWidth="9" defaultRowHeight="14.25"/>
  <cols>
    <col min="1" max="1" width="6.125" customWidth="1"/>
    <col min="2" max="2" width="33.625" customWidth="1"/>
    <col min="3" max="5" width="8.375" customWidth="1"/>
    <col min="6" max="6" width="7.625" customWidth="1"/>
    <col min="7" max="7" width="8.625" customWidth="1"/>
    <col min="8" max="9" width="7.625" customWidth="1"/>
    <col min="10" max="10" width="7.125" customWidth="1"/>
    <col min="11" max="12" width="8.625" customWidth="1"/>
    <col min="13" max="13" width="6.625" customWidth="1"/>
  </cols>
  <sheetData>
    <row r="1" ht="18.75" spans="1:13">
      <c r="A1" s="141" t="s">
        <v>771</v>
      </c>
      <c r="B1" s="14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ht="25.5" spans="1:13">
      <c r="A2" s="118" t="s">
        <v>29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</row>
    <row r="3" ht="15" spans="1:13">
      <c r="A3" s="143"/>
      <c r="B3" s="14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39" t="s">
        <v>44</v>
      </c>
    </row>
    <row r="4" spans="1:13">
      <c r="A4" s="145" t="s">
        <v>772</v>
      </c>
      <c r="B4" s="146" t="s">
        <v>764</v>
      </c>
      <c r="C4" s="147" t="s">
        <v>394</v>
      </c>
      <c r="D4" s="147" t="s">
        <v>395</v>
      </c>
      <c r="E4" s="147"/>
      <c r="F4" s="147"/>
      <c r="G4" s="147" t="s">
        <v>765</v>
      </c>
      <c r="H4" s="147" t="s">
        <v>397</v>
      </c>
      <c r="I4" s="147"/>
      <c r="J4" s="147"/>
      <c r="K4" s="147"/>
      <c r="L4" s="147"/>
      <c r="M4" s="147"/>
    </row>
    <row r="5" ht="25.5" spans="1:13">
      <c r="A5" s="145"/>
      <c r="B5" s="148"/>
      <c r="C5" s="149"/>
      <c r="D5" s="147" t="s">
        <v>400</v>
      </c>
      <c r="E5" s="147" t="s">
        <v>773</v>
      </c>
      <c r="F5" s="147" t="s">
        <v>767</v>
      </c>
      <c r="G5" s="149"/>
      <c r="H5" s="147" t="s">
        <v>400</v>
      </c>
      <c r="I5" s="147" t="s">
        <v>401</v>
      </c>
      <c r="J5" s="147" t="s">
        <v>768</v>
      </c>
      <c r="K5" s="147" t="s">
        <v>769</v>
      </c>
      <c r="L5" s="147" t="s">
        <v>770</v>
      </c>
      <c r="M5" s="147" t="s">
        <v>405</v>
      </c>
    </row>
    <row r="6" ht="16.5" spans="1:13">
      <c r="A6" s="150"/>
      <c r="B6" s="151" t="s">
        <v>394</v>
      </c>
      <c r="C6" s="152">
        <v>452257.01514</v>
      </c>
      <c r="D6" s="152">
        <v>425185.167393</v>
      </c>
      <c r="E6" s="152">
        <v>372549.80172</v>
      </c>
      <c r="F6" s="152">
        <v>52635.365673</v>
      </c>
      <c r="G6" s="152">
        <v>749.22</v>
      </c>
      <c r="H6" s="152">
        <v>26322.627747</v>
      </c>
      <c r="I6" s="152">
        <v>26314.627747</v>
      </c>
      <c r="J6" s="152">
        <v>0</v>
      </c>
      <c r="K6" s="152">
        <v>0</v>
      </c>
      <c r="L6" s="152">
        <v>0</v>
      </c>
      <c r="M6" s="152">
        <v>8</v>
      </c>
    </row>
    <row r="7" ht="16.5" spans="1:13">
      <c r="A7" s="150"/>
      <c r="B7" s="151" t="s">
        <v>409</v>
      </c>
      <c r="C7" s="153">
        <v>18276.8939</v>
      </c>
      <c r="D7" s="153">
        <v>18276.8939</v>
      </c>
      <c r="E7" s="153">
        <v>15252.1739</v>
      </c>
      <c r="F7" s="153">
        <v>3024.72</v>
      </c>
      <c r="G7" s="153">
        <v>0</v>
      </c>
      <c r="H7" s="153">
        <v>0</v>
      </c>
      <c r="I7" s="153">
        <v>0</v>
      </c>
      <c r="J7" s="153">
        <v>0</v>
      </c>
      <c r="K7" s="153">
        <v>0</v>
      </c>
      <c r="L7" s="153">
        <v>0</v>
      </c>
      <c r="M7" s="152">
        <v>0</v>
      </c>
    </row>
    <row r="8" ht="16.5" spans="1:13">
      <c r="A8" s="154" t="s">
        <v>410</v>
      </c>
      <c r="B8" s="151" t="s">
        <v>411</v>
      </c>
      <c r="C8" s="155">
        <v>228</v>
      </c>
      <c r="D8" s="155">
        <v>228</v>
      </c>
      <c r="E8" s="155">
        <v>228</v>
      </c>
      <c r="F8" s="155"/>
      <c r="G8" s="155"/>
      <c r="H8" s="155"/>
      <c r="I8" s="155"/>
      <c r="J8" s="155"/>
      <c r="K8" s="155"/>
      <c r="L8" s="159"/>
      <c r="M8" s="159"/>
    </row>
    <row r="9" ht="16.5" spans="1:13">
      <c r="A9" s="156"/>
      <c r="B9" s="157" t="s">
        <v>774</v>
      </c>
      <c r="C9" s="158">
        <v>20</v>
      </c>
      <c r="D9" s="158">
        <v>20</v>
      </c>
      <c r="E9" s="158">
        <v>20</v>
      </c>
      <c r="F9" s="158"/>
      <c r="G9" s="158"/>
      <c r="H9" s="158"/>
      <c r="I9" s="158"/>
      <c r="J9" s="158"/>
      <c r="K9" s="158"/>
      <c r="L9" s="159"/>
      <c r="M9" s="159"/>
    </row>
    <row r="10" ht="16.5" spans="1:13">
      <c r="A10" s="156"/>
      <c r="B10" s="157" t="s">
        <v>775</v>
      </c>
      <c r="C10" s="158">
        <v>53</v>
      </c>
      <c r="D10" s="158">
        <v>53</v>
      </c>
      <c r="E10" s="158">
        <v>53</v>
      </c>
      <c r="F10" s="158"/>
      <c r="G10" s="158"/>
      <c r="H10" s="158"/>
      <c r="I10" s="158"/>
      <c r="J10" s="158"/>
      <c r="K10" s="158"/>
      <c r="L10" s="159"/>
      <c r="M10" s="159"/>
    </row>
    <row r="11" ht="16.5" spans="1:13">
      <c r="A11" s="156"/>
      <c r="B11" s="157" t="s">
        <v>776</v>
      </c>
      <c r="C11" s="158">
        <v>85</v>
      </c>
      <c r="D11" s="158">
        <v>85</v>
      </c>
      <c r="E11" s="158">
        <v>85</v>
      </c>
      <c r="F11" s="158"/>
      <c r="G11" s="158"/>
      <c r="H11" s="158"/>
      <c r="I11" s="158"/>
      <c r="J11" s="158"/>
      <c r="K11" s="158"/>
      <c r="L11" s="159"/>
      <c r="M11" s="159"/>
    </row>
    <row r="12" ht="16.5" spans="1:13">
      <c r="A12" s="156"/>
      <c r="B12" s="157" t="s">
        <v>777</v>
      </c>
      <c r="C12" s="158">
        <v>70</v>
      </c>
      <c r="D12" s="158">
        <v>70</v>
      </c>
      <c r="E12" s="158">
        <v>70</v>
      </c>
      <c r="F12" s="158"/>
      <c r="G12" s="158"/>
      <c r="H12" s="158"/>
      <c r="I12" s="158"/>
      <c r="J12" s="158"/>
      <c r="K12" s="158"/>
      <c r="L12" s="159"/>
      <c r="M12" s="159"/>
    </row>
    <row r="13" ht="16.5" spans="1:13">
      <c r="A13" s="154" t="s">
        <v>412</v>
      </c>
      <c r="B13" s="151" t="s">
        <v>413</v>
      </c>
      <c r="C13" s="155">
        <v>148.88</v>
      </c>
      <c r="D13" s="155">
        <v>148.88</v>
      </c>
      <c r="E13" s="155">
        <v>148.88</v>
      </c>
      <c r="F13" s="155"/>
      <c r="G13" s="155"/>
      <c r="H13" s="155"/>
      <c r="I13" s="155"/>
      <c r="J13" s="155"/>
      <c r="K13" s="155"/>
      <c r="L13" s="159"/>
      <c r="M13" s="159"/>
    </row>
    <row r="14" ht="16.5" spans="1:13">
      <c r="A14" s="156"/>
      <c r="B14" s="157" t="s">
        <v>778</v>
      </c>
      <c r="C14" s="158">
        <v>112.08</v>
      </c>
      <c r="D14" s="158">
        <v>112.08</v>
      </c>
      <c r="E14" s="158">
        <v>112.08</v>
      </c>
      <c r="F14" s="158"/>
      <c r="G14" s="158"/>
      <c r="H14" s="158"/>
      <c r="I14" s="158"/>
      <c r="J14" s="158"/>
      <c r="K14" s="158"/>
      <c r="L14" s="159"/>
      <c r="M14" s="159"/>
    </row>
    <row r="15" ht="16.5" spans="1:13">
      <c r="A15" s="156"/>
      <c r="B15" s="157" t="s">
        <v>779</v>
      </c>
      <c r="C15" s="158">
        <v>19.8</v>
      </c>
      <c r="D15" s="158">
        <v>19.8</v>
      </c>
      <c r="E15" s="158">
        <v>19.8</v>
      </c>
      <c r="F15" s="158"/>
      <c r="G15" s="158"/>
      <c r="H15" s="158"/>
      <c r="I15" s="158"/>
      <c r="J15" s="158"/>
      <c r="K15" s="158"/>
      <c r="L15" s="159"/>
      <c r="M15" s="159"/>
    </row>
    <row r="16" ht="16.5" spans="1:13">
      <c r="A16" s="156"/>
      <c r="B16" s="157" t="s">
        <v>780</v>
      </c>
      <c r="C16" s="158">
        <v>17</v>
      </c>
      <c r="D16" s="158">
        <v>17</v>
      </c>
      <c r="E16" s="158">
        <v>17</v>
      </c>
      <c r="F16" s="158"/>
      <c r="G16" s="158"/>
      <c r="H16" s="158"/>
      <c r="I16" s="158"/>
      <c r="J16" s="158"/>
      <c r="K16" s="158"/>
      <c r="L16" s="159"/>
      <c r="M16" s="159"/>
    </row>
    <row r="17" ht="16.5" spans="1:13">
      <c r="A17" s="154" t="s">
        <v>414</v>
      </c>
      <c r="B17" s="151" t="s">
        <v>415</v>
      </c>
      <c r="C17" s="155">
        <v>260</v>
      </c>
      <c r="D17" s="155">
        <v>260</v>
      </c>
      <c r="E17" s="155">
        <v>260</v>
      </c>
      <c r="F17" s="155"/>
      <c r="G17" s="155"/>
      <c r="H17" s="155"/>
      <c r="I17" s="155"/>
      <c r="J17" s="155"/>
      <c r="K17" s="155"/>
      <c r="L17" s="159"/>
      <c r="M17" s="159"/>
    </row>
    <row r="18" ht="16.5" spans="1:13">
      <c r="A18" s="156"/>
      <c r="B18" s="157" t="s">
        <v>781</v>
      </c>
      <c r="C18" s="158">
        <v>70</v>
      </c>
      <c r="D18" s="158">
        <v>70</v>
      </c>
      <c r="E18" s="158">
        <v>70</v>
      </c>
      <c r="F18" s="158"/>
      <c r="G18" s="158"/>
      <c r="H18" s="158"/>
      <c r="I18" s="158"/>
      <c r="J18" s="158"/>
      <c r="K18" s="158"/>
      <c r="L18" s="159"/>
      <c r="M18" s="159"/>
    </row>
    <row r="19" ht="16.5" spans="1:13">
      <c r="A19" s="156"/>
      <c r="B19" s="157" t="s">
        <v>782</v>
      </c>
      <c r="C19" s="158">
        <v>190</v>
      </c>
      <c r="D19" s="158">
        <v>190</v>
      </c>
      <c r="E19" s="158">
        <v>190</v>
      </c>
      <c r="F19" s="158"/>
      <c r="G19" s="158"/>
      <c r="H19" s="158"/>
      <c r="I19" s="158"/>
      <c r="J19" s="158"/>
      <c r="K19" s="158"/>
      <c r="L19" s="159"/>
      <c r="M19" s="159"/>
    </row>
    <row r="20" ht="16.5" spans="1:13">
      <c r="A20" s="154" t="s">
        <v>416</v>
      </c>
      <c r="B20" s="151" t="s">
        <v>417</v>
      </c>
      <c r="C20" s="155">
        <v>1317.19</v>
      </c>
      <c r="D20" s="155">
        <v>1317.19</v>
      </c>
      <c r="E20" s="155">
        <v>1317.19</v>
      </c>
      <c r="F20" s="155"/>
      <c r="G20" s="155"/>
      <c r="H20" s="155"/>
      <c r="I20" s="155"/>
      <c r="J20" s="155"/>
      <c r="K20" s="155"/>
      <c r="L20" s="159"/>
      <c r="M20" s="159"/>
    </row>
    <row r="21" ht="16.5" spans="1:13">
      <c r="A21" s="156"/>
      <c r="B21" s="157" t="s">
        <v>783</v>
      </c>
      <c r="C21" s="158">
        <v>960</v>
      </c>
      <c r="D21" s="158">
        <v>960</v>
      </c>
      <c r="E21" s="158">
        <v>960</v>
      </c>
      <c r="F21" s="158"/>
      <c r="G21" s="158"/>
      <c r="H21" s="158"/>
      <c r="I21" s="158"/>
      <c r="J21" s="158"/>
      <c r="K21" s="158"/>
      <c r="L21" s="159"/>
      <c r="M21" s="159"/>
    </row>
    <row r="22" ht="16.5" spans="1:13">
      <c r="A22" s="156"/>
      <c r="B22" s="157" t="s">
        <v>784</v>
      </c>
      <c r="C22" s="158">
        <v>30</v>
      </c>
      <c r="D22" s="158">
        <v>30</v>
      </c>
      <c r="E22" s="158">
        <v>30</v>
      </c>
      <c r="F22" s="158"/>
      <c r="G22" s="158"/>
      <c r="H22" s="158"/>
      <c r="I22" s="158"/>
      <c r="J22" s="158"/>
      <c r="K22" s="158"/>
      <c r="L22" s="159"/>
      <c r="M22" s="159"/>
    </row>
    <row r="23" ht="16.5" spans="1:13">
      <c r="A23" s="156"/>
      <c r="B23" s="157" t="s">
        <v>785</v>
      </c>
      <c r="C23" s="158">
        <v>25</v>
      </c>
      <c r="D23" s="158">
        <v>25</v>
      </c>
      <c r="E23" s="158">
        <v>25</v>
      </c>
      <c r="F23" s="158"/>
      <c r="G23" s="158"/>
      <c r="H23" s="158"/>
      <c r="I23" s="158"/>
      <c r="J23" s="158"/>
      <c r="K23" s="158"/>
      <c r="L23" s="159"/>
      <c r="M23" s="159"/>
    </row>
    <row r="24" ht="16.5" spans="1:13">
      <c r="A24" s="156"/>
      <c r="B24" s="157" t="s">
        <v>786</v>
      </c>
      <c r="C24" s="158">
        <v>42.25</v>
      </c>
      <c r="D24" s="158">
        <v>42.25</v>
      </c>
      <c r="E24" s="158">
        <v>42.25</v>
      </c>
      <c r="F24" s="158"/>
      <c r="G24" s="158"/>
      <c r="H24" s="158"/>
      <c r="I24" s="158"/>
      <c r="J24" s="158"/>
      <c r="K24" s="158"/>
      <c r="L24" s="159"/>
      <c r="M24" s="159"/>
    </row>
    <row r="25" ht="16.5" spans="1:13">
      <c r="A25" s="156"/>
      <c r="B25" s="157" t="s">
        <v>787</v>
      </c>
      <c r="C25" s="158">
        <v>50</v>
      </c>
      <c r="D25" s="158">
        <v>50</v>
      </c>
      <c r="E25" s="158">
        <v>50</v>
      </c>
      <c r="F25" s="158"/>
      <c r="G25" s="158"/>
      <c r="H25" s="158"/>
      <c r="I25" s="158"/>
      <c r="J25" s="158"/>
      <c r="K25" s="158"/>
      <c r="L25" s="159"/>
      <c r="M25" s="159"/>
    </row>
    <row r="26" ht="16.5" spans="1:13">
      <c r="A26" s="156"/>
      <c r="B26" s="157" t="s">
        <v>788</v>
      </c>
      <c r="C26" s="158">
        <v>21.07</v>
      </c>
      <c r="D26" s="158">
        <v>21.07</v>
      </c>
      <c r="E26" s="158">
        <v>21.07</v>
      </c>
      <c r="F26" s="158"/>
      <c r="G26" s="158"/>
      <c r="H26" s="158"/>
      <c r="I26" s="158"/>
      <c r="J26" s="158"/>
      <c r="K26" s="158"/>
      <c r="L26" s="159"/>
      <c r="M26" s="159"/>
    </row>
    <row r="27" ht="16.5" spans="1:13">
      <c r="A27" s="156"/>
      <c r="B27" s="157" t="s">
        <v>789</v>
      </c>
      <c r="C27" s="158">
        <v>50</v>
      </c>
      <c r="D27" s="158">
        <v>50</v>
      </c>
      <c r="E27" s="158">
        <v>50</v>
      </c>
      <c r="F27" s="158"/>
      <c r="G27" s="158"/>
      <c r="H27" s="158"/>
      <c r="I27" s="158"/>
      <c r="J27" s="158"/>
      <c r="K27" s="158"/>
      <c r="L27" s="159"/>
      <c r="M27" s="159"/>
    </row>
    <row r="28" ht="16.5" spans="1:13">
      <c r="A28" s="156"/>
      <c r="B28" s="157" t="s">
        <v>790</v>
      </c>
      <c r="C28" s="158">
        <v>10.75</v>
      </c>
      <c r="D28" s="158">
        <v>10.75</v>
      </c>
      <c r="E28" s="158">
        <v>10.75</v>
      </c>
      <c r="F28" s="158"/>
      <c r="G28" s="158"/>
      <c r="H28" s="158"/>
      <c r="I28" s="158"/>
      <c r="J28" s="158"/>
      <c r="K28" s="158"/>
      <c r="L28" s="159"/>
      <c r="M28" s="159"/>
    </row>
    <row r="29" ht="16.5" spans="1:13">
      <c r="A29" s="156"/>
      <c r="B29" s="157" t="s">
        <v>783</v>
      </c>
      <c r="C29" s="158">
        <v>40</v>
      </c>
      <c r="D29" s="158">
        <v>40</v>
      </c>
      <c r="E29" s="158">
        <v>40</v>
      </c>
      <c r="F29" s="158"/>
      <c r="G29" s="158"/>
      <c r="H29" s="158"/>
      <c r="I29" s="158"/>
      <c r="J29" s="158"/>
      <c r="K29" s="158"/>
      <c r="L29" s="159"/>
      <c r="M29" s="159"/>
    </row>
    <row r="30" ht="16.5" spans="1:13">
      <c r="A30" s="156"/>
      <c r="B30" s="157" t="s">
        <v>791</v>
      </c>
      <c r="C30" s="158">
        <v>33</v>
      </c>
      <c r="D30" s="158">
        <v>33</v>
      </c>
      <c r="E30" s="158">
        <v>33</v>
      </c>
      <c r="F30" s="158"/>
      <c r="G30" s="158"/>
      <c r="H30" s="158"/>
      <c r="I30" s="158"/>
      <c r="J30" s="158"/>
      <c r="K30" s="158"/>
      <c r="L30" s="159"/>
      <c r="M30" s="159"/>
    </row>
    <row r="31" ht="16.5" spans="1:13">
      <c r="A31" s="156"/>
      <c r="B31" s="157" t="s">
        <v>792</v>
      </c>
      <c r="C31" s="158">
        <v>55.12</v>
      </c>
      <c r="D31" s="158">
        <v>55.12</v>
      </c>
      <c r="E31" s="158">
        <v>55.12</v>
      </c>
      <c r="F31" s="158"/>
      <c r="G31" s="158"/>
      <c r="H31" s="158"/>
      <c r="I31" s="158"/>
      <c r="J31" s="158"/>
      <c r="K31" s="158"/>
      <c r="L31" s="159"/>
      <c r="M31" s="159"/>
    </row>
    <row r="32" ht="16.5" spans="1:13">
      <c r="A32" s="154" t="s">
        <v>418</v>
      </c>
      <c r="B32" s="151" t="s">
        <v>419</v>
      </c>
      <c r="C32" s="155">
        <v>473.1</v>
      </c>
      <c r="D32" s="155">
        <v>473.1</v>
      </c>
      <c r="E32" s="155">
        <v>447.5</v>
      </c>
      <c r="F32" s="155">
        <v>25.6</v>
      </c>
      <c r="G32" s="155"/>
      <c r="H32" s="155"/>
      <c r="I32" s="155"/>
      <c r="J32" s="155"/>
      <c r="K32" s="155"/>
      <c r="L32" s="159"/>
      <c r="M32" s="159"/>
    </row>
    <row r="33" ht="16.5" spans="1:13">
      <c r="A33" s="156"/>
      <c r="B33" s="157" t="s">
        <v>793</v>
      </c>
      <c r="C33" s="158">
        <v>92</v>
      </c>
      <c r="D33" s="158">
        <v>92</v>
      </c>
      <c r="E33" s="158">
        <v>92</v>
      </c>
      <c r="F33" s="158"/>
      <c r="G33" s="158"/>
      <c r="H33" s="158"/>
      <c r="I33" s="158"/>
      <c r="J33" s="158"/>
      <c r="K33" s="158"/>
      <c r="L33" s="159"/>
      <c r="M33" s="159"/>
    </row>
    <row r="34" ht="16.5" spans="1:13">
      <c r="A34" s="156"/>
      <c r="B34" s="157" t="s">
        <v>794</v>
      </c>
      <c r="C34" s="158">
        <v>24.5</v>
      </c>
      <c r="D34" s="158">
        <v>24.5</v>
      </c>
      <c r="E34" s="158">
        <v>24.5</v>
      </c>
      <c r="F34" s="158"/>
      <c r="G34" s="158"/>
      <c r="H34" s="158"/>
      <c r="I34" s="158"/>
      <c r="J34" s="158"/>
      <c r="K34" s="158"/>
      <c r="L34" s="159"/>
      <c r="M34" s="159"/>
    </row>
    <row r="35" ht="16.5" spans="1:13">
      <c r="A35" s="156"/>
      <c r="B35" s="157" t="s">
        <v>795</v>
      </c>
      <c r="C35" s="158">
        <v>10</v>
      </c>
      <c r="D35" s="158">
        <v>10</v>
      </c>
      <c r="E35" s="158">
        <v>10</v>
      </c>
      <c r="F35" s="158"/>
      <c r="G35" s="158"/>
      <c r="H35" s="158"/>
      <c r="I35" s="158"/>
      <c r="J35" s="158"/>
      <c r="K35" s="158"/>
      <c r="L35" s="159"/>
      <c r="M35" s="159"/>
    </row>
    <row r="36" ht="16.5" spans="1:13">
      <c r="A36" s="156"/>
      <c r="B36" s="157" t="s">
        <v>796</v>
      </c>
      <c r="C36" s="158">
        <v>172</v>
      </c>
      <c r="D36" s="158">
        <v>172</v>
      </c>
      <c r="E36" s="158">
        <v>172</v>
      </c>
      <c r="F36" s="158"/>
      <c r="G36" s="158"/>
      <c r="H36" s="158"/>
      <c r="I36" s="158"/>
      <c r="J36" s="158"/>
      <c r="K36" s="158"/>
      <c r="L36" s="159"/>
      <c r="M36" s="159"/>
    </row>
    <row r="37" ht="16.5" spans="1:13">
      <c r="A37" s="156"/>
      <c r="B37" s="157" t="s">
        <v>797</v>
      </c>
      <c r="C37" s="158">
        <v>25.6</v>
      </c>
      <c r="D37" s="158">
        <v>25.6</v>
      </c>
      <c r="E37" s="158"/>
      <c r="F37" s="158">
        <v>25.6</v>
      </c>
      <c r="G37" s="158"/>
      <c r="H37" s="158"/>
      <c r="I37" s="158"/>
      <c r="J37" s="158"/>
      <c r="K37" s="158"/>
      <c r="L37" s="159"/>
      <c r="M37" s="159"/>
    </row>
    <row r="38" ht="16.5" spans="1:13">
      <c r="A38" s="156"/>
      <c r="B38" s="157" t="s">
        <v>798</v>
      </c>
      <c r="C38" s="158">
        <v>13</v>
      </c>
      <c r="D38" s="158">
        <v>13</v>
      </c>
      <c r="E38" s="158">
        <v>13</v>
      </c>
      <c r="F38" s="158"/>
      <c r="G38" s="158"/>
      <c r="H38" s="158"/>
      <c r="I38" s="158"/>
      <c r="J38" s="158"/>
      <c r="K38" s="158"/>
      <c r="L38" s="159"/>
      <c r="M38" s="159"/>
    </row>
    <row r="39" ht="16.5" spans="1:13">
      <c r="A39" s="156"/>
      <c r="B39" s="157" t="s">
        <v>799</v>
      </c>
      <c r="C39" s="158">
        <v>136</v>
      </c>
      <c r="D39" s="158">
        <v>136</v>
      </c>
      <c r="E39" s="158">
        <v>136</v>
      </c>
      <c r="F39" s="158"/>
      <c r="G39" s="158"/>
      <c r="H39" s="158"/>
      <c r="I39" s="158"/>
      <c r="J39" s="158"/>
      <c r="K39" s="158"/>
      <c r="L39" s="159"/>
      <c r="M39" s="159"/>
    </row>
    <row r="40" ht="16.5" spans="1:13">
      <c r="A40" s="154" t="s">
        <v>420</v>
      </c>
      <c r="B40" s="151" t="s">
        <v>421</v>
      </c>
      <c r="C40" s="155">
        <v>305</v>
      </c>
      <c r="D40" s="155">
        <v>305</v>
      </c>
      <c r="E40" s="155">
        <v>305</v>
      </c>
      <c r="F40" s="155"/>
      <c r="G40" s="155"/>
      <c r="H40" s="155"/>
      <c r="I40" s="155"/>
      <c r="J40" s="155"/>
      <c r="K40" s="155"/>
      <c r="L40" s="159"/>
      <c r="M40" s="159"/>
    </row>
    <row r="41" ht="16.5" spans="1:13">
      <c r="A41" s="156"/>
      <c r="B41" s="157" t="s">
        <v>800</v>
      </c>
      <c r="C41" s="158">
        <v>10</v>
      </c>
      <c r="D41" s="158">
        <v>10</v>
      </c>
      <c r="E41" s="158">
        <v>10</v>
      </c>
      <c r="F41" s="158"/>
      <c r="G41" s="158"/>
      <c r="H41" s="158"/>
      <c r="I41" s="158"/>
      <c r="J41" s="158"/>
      <c r="K41" s="158"/>
      <c r="L41" s="159"/>
      <c r="M41" s="159"/>
    </row>
    <row r="42" ht="16.5" spans="1:13">
      <c r="A42" s="156"/>
      <c r="B42" s="157" t="s">
        <v>801</v>
      </c>
      <c r="C42" s="158">
        <v>200</v>
      </c>
      <c r="D42" s="158">
        <v>200</v>
      </c>
      <c r="E42" s="158">
        <v>200</v>
      </c>
      <c r="F42" s="158"/>
      <c r="G42" s="158"/>
      <c r="H42" s="158"/>
      <c r="I42" s="158"/>
      <c r="J42" s="158"/>
      <c r="K42" s="158"/>
      <c r="L42" s="159"/>
      <c r="M42" s="159"/>
    </row>
    <row r="43" ht="16.5" spans="1:13">
      <c r="A43" s="156"/>
      <c r="B43" s="157" t="s">
        <v>802</v>
      </c>
      <c r="C43" s="158">
        <v>95</v>
      </c>
      <c r="D43" s="158">
        <v>95</v>
      </c>
      <c r="E43" s="158">
        <v>95</v>
      </c>
      <c r="F43" s="158"/>
      <c r="G43" s="158"/>
      <c r="H43" s="158"/>
      <c r="I43" s="158"/>
      <c r="J43" s="158"/>
      <c r="K43" s="158"/>
      <c r="L43" s="159"/>
      <c r="M43" s="159"/>
    </row>
    <row r="44" ht="16.5" spans="1:13">
      <c r="A44" s="154" t="s">
        <v>422</v>
      </c>
      <c r="B44" s="151" t="s">
        <v>423</v>
      </c>
      <c r="C44" s="155">
        <v>79</v>
      </c>
      <c r="D44" s="155">
        <v>79</v>
      </c>
      <c r="E44" s="155">
        <v>79</v>
      </c>
      <c r="F44" s="155"/>
      <c r="G44" s="155"/>
      <c r="H44" s="155"/>
      <c r="I44" s="155"/>
      <c r="J44" s="155"/>
      <c r="K44" s="155"/>
      <c r="L44" s="159"/>
      <c r="M44" s="159"/>
    </row>
    <row r="45" ht="16.5" spans="1:13">
      <c r="A45" s="156"/>
      <c r="B45" s="157" t="s">
        <v>803</v>
      </c>
      <c r="C45" s="158">
        <v>37</v>
      </c>
      <c r="D45" s="158">
        <v>37</v>
      </c>
      <c r="E45" s="158">
        <v>37</v>
      </c>
      <c r="F45" s="158"/>
      <c r="G45" s="158"/>
      <c r="H45" s="158"/>
      <c r="I45" s="158"/>
      <c r="J45" s="158"/>
      <c r="K45" s="158"/>
      <c r="L45" s="159"/>
      <c r="M45" s="159"/>
    </row>
    <row r="46" ht="16.5" spans="1:13">
      <c r="A46" s="156"/>
      <c r="B46" s="157" t="s">
        <v>804</v>
      </c>
      <c r="C46" s="158">
        <v>42</v>
      </c>
      <c r="D46" s="158">
        <v>42</v>
      </c>
      <c r="E46" s="158">
        <v>42</v>
      </c>
      <c r="F46" s="158"/>
      <c r="G46" s="158"/>
      <c r="H46" s="158"/>
      <c r="I46" s="158"/>
      <c r="J46" s="158"/>
      <c r="K46" s="158"/>
      <c r="L46" s="159"/>
      <c r="M46" s="159"/>
    </row>
    <row r="47" ht="16.5" spans="1:13">
      <c r="A47" s="154" t="s">
        <v>424</v>
      </c>
      <c r="B47" s="151" t="s">
        <v>425</v>
      </c>
      <c r="C47" s="155">
        <v>167</v>
      </c>
      <c r="D47" s="155">
        <v>167</v>
      </c>
      <c r="E47" s="155">
        <v>167</v>
      </c>
      <c r="F47" s="155"/>
      <c r="G47" s="155"/>
      <c r="H47" s="155"/>
      <c r="I47" s="155"/>
      <c r="J47" s="155"/>
      <c r="K47" s="155"/>
      <c r="L47" s="159"/>
      <c r="M47" s="159"/>
    </row>
    <row r="48" ht="16.5" spans="1:13">
      <c r="A48" s="156"/>
      <c r="B48" s="157" t="s">
        <v>805</v>
      </c>
      <c r="C48" s="158">
        <v>21</v>
      </c>
      <c r="D48" s="158">
        <v>21</v>
      </c>
      <c r="E48" s="158">
        <v>21</v>
      </c>
      <c r="F48" s="158"/>
      <c r="G48" s="158"/>
      <c r="H48" s="158"/>
      <c r="I48" s="158"/>
      <c r="J48" s="158"/>
      <c r="K48" s="158"/>
      <c r="L48" s="159"/>
      <c r="M48" s="159"/>
    </row>
    <row r="49" ht="16.5" spans="1:13">
      <c r="A49" s="156"/>
      <c r="B49" s="157" t="s">
        <v>806</v>
      </c>
      <c r="C49" s="158">
        <v>146</v>
      </c>
      <c r="D49" s="158">
        <v>146</v>
      </c>
      <c r="E49" s="158">
        <v>146</v>
      </c>
      <c r="F49" s="158"/>
      <c r="G49" s="158"/>
      <c r="H49" s="158"/>
      <c r="I49" s="158"/>
      <c r="J49" s="158"/>
      <c r="K49" s="158"/>
      <c r="L49" s="159"/>
      <c r="M49" s="159"/>
    </row>
    <row r="50" ht="16.5" spans="1:13">
      <c r="A50" s="154" t="s">
        <v>426</v>
      </c>
      <c r="B50" s="151" t="s">
        <v>427</v>
      </c>
      <c r="C50" s="155">
        <v>362.6</v>
      </c>
      <c r="D50" s="155">
        <v>362.6</v>
      </c>
      <c r="E50" s="155">
        <v>362.6</v>
      </c>
      <c r="F50" s="155"/>
      <c r="G50" s="155"/>
      <c r="H50" s="155"/>
      <c r="I50" s="155"/>
      <c r="J50" s="155"/>
      <c r="K50" s="155"/>
      <c r="L50" s="159"/>
      <c r="M50" s="159"/>
    </row>
    <row r="51" ht="16.5" spans="1:13">
      <c r="A51" s="156"/>
      <c r="B51" s="157" t="s">
        <v>807</v>
      </c>
      <c r="C51" s="158">
        <v>73.6</v>
      </c>
      <c r="D51" s="158">
        <v>73.6</v>
      </c>
      <c r="E51" s="158">
        <v>73.6</v>
      </c>
      <c r="F51" s="158"/>
      <c r="G51" s="158"/>
      <c r="H51" s="158"/>
      <c r="I51" s="158"/>
      <c r="J51" s="158"/>
      <c r="K51" s="158"/>
      <c r="L51" s="159"/>
      <c r="M51" s="159"/>
    </row>
    <row r="52" ht="16.5" spans="1:13">
      <c r="A52" s="156"/>
      <c r="B52" s="157" t="s">
        <v>808</v>
      </c>
      <c r="C52" s="158">
        <v>80</v>
      </c>
      <c r="D52" s="158">
        <v>80</v>
      </c>
      <c r="E52" s="158">
        <v>80</v>
      </c>
      <c r="F52" s="158"/>
      <c r="G52" s="158"/>
      <c r="H52" s="158"/>
      <c r="I52" s="158"/>
      <c r="J52" s="158"/>
      <c r="K52" s="158"/>
      <c r="L52" s="159"/>
      <c r="M52" s="159"/>
    </row>
    <row r="53" ht="16.5" spans="1:13">
      <c r="A53" s="156"/>
      <c r="B53" s="157" t="s">
        <v>809</v>
      </c>
      <c r="C53" s="158">
        <v>44.4</v>
      </c>
      <c r="D53" s="158">
        <v>44.4</v>
      </c>
      <c r="E53" s="158">
        <v>44.4</v>
      </c>
      <c r="F53" s="158"/>
      <c r="G53" s="158"/>
      <c r="H53" s="158"/>
      <c r="I53" s="158"/>
      <c r="J53" s="158"/>
      <c r="K53" s="158"/>
      <c r="L53" s="159"/>
      <c r="M53" s="159"/>
    </row>
    <row r="54" ht="16.5" spans="1:13">
      <c r="A54" s="156"/>
      <c r="B54" s="157" t="s">
        <v>810</v>
      </c>
      <c r="C54" s="158">
        <v>86.4</v>
      </c>
      <c r="D54" s="158">
        <v>86.4</v>
      </c>
      <c r="E54" s="158">
        <v>86.4</v>
      </c>
      <c r="F54" s="158"/>
      <c r="G54" s="158"/>
      <c r="H54" s="158"/>
      <c r="I54" s="158"/>
      <c r="J54" s="158"/>
      <c r="K54" s="158"/>
      <c r="L54" s="159"/>
      <c r="M54" s="159"/>
    </row>
    <row r="55" ht="16.5" spans="1:13">
      <c r="A55" s="156"/>
      <c r="B55" s="157" t="s">
        <v>811</v>
      </c>
      <c r="C55" s="158">
        <v>78.2</v>
      </c>
      <c r="D55" s="158">
        <v>78.2</v>
      </c>
      <c r="E55" s="158">
        <v>78.2</v>
      </c>
      <c r="F55" s="158"/>
      <c r="G55" s="158"/>
      <c r="H55" s="158"/>
      <c r="I55" s="158"/>
      <c r="J55" s="158"/>
      <c r="K55" s="158"/>
      <c r="L55" s="159"/>
      <c r="M55" s="159"/>
    </row>
    <row r="56" ht="16.5" spans="1:13">
      <c r="A56" s="154" t="s">
        <v>428</v>
      </c>
      <c r="B56" s="151" t="s">
        <v>429</v>
      </c>
      <c r="C56" s="155">
        <v>302.79</v>
      </c>
      <c r="D56" s="155">
        <v>302.79</v>
      </c>
      <c r="E56" s="155">
        <v>302.79</v>
      </c>
      <c r="F56" s="155"/>
      <c r="G56" s="155"/>
      <c r="H56" s="155"/>
      <c r="I56" s="155"/>
      <c r="J56" s="155"/>
      <c r="K56" s="155"/>
      <c r="L56" s="159"/>
      <c r="M56" s="159"/>
    </row>
    <row r="57" ht="16.5" spans="1:13">
      <c r="A57" s="156"/>
      <c r="B57" s="157" t="s">
        <v>812</v>
      </c>
      <c r="C57" s="158">
        <v>117.5</v>
      </c>
      <c r="D57" s="158">
        <v>117.5</v>
      </c>
      <c r="E57" s="158">
        <v>117.5</v>
      </c>
      <c r="F57" s="158"/>
      <c r="G57" s="158"/>
      <c r="H57" s="158"/>
      <c r="I57" s="158"/>
      <c r="J57" s="158"/>
      <c r="K57" s="158"/>
      <c r="L57" s="159"/>
      <c r="M57" s="159"/>
    </row>
    <row r="58" ht="16.5" spans="1:13">
      <c r="A58" s="156"/>
      <c r="B58" s="157" t="s">
        <v>813</v>
      </c>
      <c r="C58" s="158">
        <v>88</v>
      </c>
      <c r="D58" s="158">
        <v>88</v>
      </c>
      <c r="E58" s="158">
        <v>88</v>
      </c>
      <c r="F58" s="158"/>
      <c r="G58" s="158"/>
      <c r="H58" s="158"/>
      <c r="I58" s="158"/>
      <c r="J58" s="158"/>
      <c r="K58" s="158"/>
      <c r="L58" s="159"/>
      <c r="M58" s="159"/>
    </row>
    <row r="59" ht="16.5" spans="1:13">
      <c r="A59" s="156"/>
      <c r="B59" s="157" t="s">
        <v>814</v>
      </c>
      <c r="C59" s="158">
        <v>72.79</v>
      </c>
      <c r="D59" s="158">
        <v>72.79</v>
      </c>
      <c r="E59" s="158">
        <v>72.79</v>
      </c>
      <c r="F59" s="158"/>
      <c r="G59" s="158"/>
      <c r="H59" s="158"/>
      <c r="I59" s="158"/>
      <c r="J59" s="158"/>
      <c r="K59" s="158"/>
      <c r="L59" s="159"/>
      <c r="M59" s="159"/>
    </row>
    <row r="60" ht="16.5" spans="1:13">
      <c r="A60" s="156"/>
      <c r="B60" s="157" t="s">
        <v>815</v>
      </c>
      <c r="C60" s="158">
        <v>24.5</v>
      </c>
      <c r="D60" s="158">
        <v>24.5</v>
      </c>
      <c r="E60" s="158">
        <v>24.5</v>
      </c>
      <c r="F60" s="158"/>
      <c r="G60" s="158"/>
      <c r="H60" s="158"/>
      <c r="I60" s="158"/>
      <c r="J60" s="158"/>
      <c r="K60" s="158"/>
      <c r="L60" s="159"/>
      <c r="M60" s="159"/>
    </row>
    <row r="61" ht="16.5" spans="1:13">
      <c r="A61" s="154" t="s">
        <v>430</v>
      </c>
      <c r="B61" s="151" t="s">
        <v>431</v>
      </c>
      <c r="C61" s="155">
        <v>254.5</v>
      </c>
      <c r="D61" s="155">
        <v>254.5</v>
      </c>
      <c r="E61" s="155">
        <v>254.5</v>
      </c>
      <c r="F61" s="155"/>
      <c r="G61" s="155"/>
      <c r="H61" s="155"/>
      <c r="I61" s="155"/>
      <c r="J61" s="155"/>
      <c r="K61" s="155"/>
      <c r="L61" s="159"/>
      <c r="M61" s="159"/>
    </row>
    <row r="62" ht="16.5" spans="1:13">
      <c r="A62" s="156"/>
      <c r="B62" s="157" t="s">
        <v>816</v>
      </c>
      <c r="C62" s="158">
        <v>35</v>
      </c>
      <c r="D62" s="158">
        <v>35</v>
      </c>
      <c r="E62" s="158">
        <v>35</v>
      </c>
      <c r="F62" s="158"/>
      <c r="G62" s="158"/>
      <c r="H62" s="158"/>
      <c r="I62" s="158"/>
      <c r="J62" s="158"/>
      <c r="K62" s="158"/>
      <c r="L62" s="159"/>
      <c r="M62" s="159"/>
    </row>
    <row r="63" ht="16.5" spans="1:13">
      <c r="A63" s="156"/>
      <c r="B63" s="157" t="s">
        <v>817</v>
      </c>
      <c r="C63" s="158">
        <v>34</v>
      </c>
      <c r="D63" s="158">
        <v>34</v>
      </c>
      <c r="E63" s="158">
        <v>34</v>
      </c>
      <c r="F63" s="158"/>
      <c r="G63" s="158"/>
      <c r="H63" s="158"/>
      <c r="I63" s="158"/>
      <c r="J63" s="158"/>
      <c r="K63" s="158"/>
      <c r="L63" s="159"/>
      <c r="M63" s="159"/>
    </row>
    <row r="64" ht="16.5" spans="1:13">
      <c r="A64" s="156"/>
      <c r="B64" s="157" t="s">
        <v>818</v>
      </c>
      <c r="C64" s="158">
        <v>17</v>
      </c>
      <c r="D64" s="158">
        <v>17</v>
      </c>
      <c r="E64" s="158">
        <v>17</v>
      </c>
      <c r="F64" s="158"/>
      <c r="G64" s="158"/>
      <c r="H64" s="158"/>
      <c r="I64" s="158"/>
      <c r="J64" s="158"/>
      <c r="K64" s="158"/>
      <c r="L64" s="159"/>
      <c r="M64" s="159"/>
    </row>
    <row r="65" ht="16.5" spans="1:13">
      <c r="A65" s="156"/>
      <c r="B65" s="157" t="s">
        <v>819</v>
      </c>
      <c r="C65" s="158">
        <v>10</v>
      </c>
      <c r="D65" s="158">
        <v>10</v>
      </c>
      <c r="E65" s="158">
        <v>10</v>
      </c>
      <c r="F65" s="158"/>
      <c r="G65" s="158"/>
      <c r="H65" s="158"/>
      <c r="I65" s="158"/>
      <c r="J65" s="158"/>
      <c r="K65" s="158"/>
      <c r="L65" s="159"/>
      <c r="M65" s="159"/>
    </row>
    <row r="66" ht="16.5" spans="1:13">
      <c r="A66" s="156"/>
      <c r="B66" s="157" t="s">
        <v>820</v>
      </c>
      <c r="C66" s="158">
        <v>20</v>
      </c>
      <c r="D66" s="158">
        <v>20</v>
      </c>
      <c r="E66" s="158">
        <v>20</v>
      </c>
      <c r="F66" s="158"/>
      <c r="G66" s="158"/>
      <c r="H66" s="158"/>
      <c r="I66" s="158"/>
      <c r="J66" s="158"/>
      <c r="K66" s="158"/>
      <c r="L66" s="159"/>
      <c r="M66" s="159"/>
    </row>
    <row r="67" ht="16.5" spans="1:13">
      <c r="A67" s="156"/>
      <c r="B67" s="157" t="s">
        <v>821</v>
      </c>
      <c r="C67" s="158">
        <v>25</v>
      </c>
      <c r="D67" s="158">
        <v>25</v>
      </c>
      <c r="E67" s="158">
        <v>25</v>
      </c>
      <c r="F67" s="158"/>
      <c r="G67" s="158"/>
      <c r="H67" s="158"/>
      <c r="I67" s="158"/>
      <c r="J67" s="158"/>
      <c r="K67" s="158"/>
      <c r="L67" s="159"/>
      <c r="M67" s="159"/>
    </row>
    <row r="68" ht="16.5" spans="1:13">
      <c r="A68" s="156"/>
      <c r="B68" s="157" t="s">
        <v>822</v>
      </c>
      <c r="C68" s="158">
        <v>40</v>
      </c>
      <c r="D68" s="158">
        <v>40</v>
      </c>
      <c r="E68" s="158">
        <v>40</v>
      </c>
      <c r="F68" s="158"/>
      <c r="G68" s="158"/>
      <c r="H68" s="158"/>
      <c r="I68" s="158"/>
      <c r="J68" s="158"/>
      <c r="K68" s="158"/>
      <c r="L68" s="159"/>
      <c r="M68" s="159"/>
    </row>
    <row r="69" ht="16.5" spans="1:13">
      <c r="A69" s="156"/>
      <c r="B69" s="157" t="s">
        <v>823</v>
      </c>
      <c r="C69" s="158">
        <v>28</v>
      </c>
      <c r="D69" s="158">
        <v>28</v>
      </c>
      <c r="E69" s="158">
        <v>28</v>
      </c>
      <c r="F69" s="158"/>
      <c r="G69" s="158"/>
      <c r="H69" s="158"/>
      <c r="I69" s="158"/>
      <c r="J69" s="158"/>
      <c r="K69" s="158"/>
      <c r="L69" s="159"/>
      <c r="M69" s="159"/>
    </row>
    <row r="70" ht="16.5" spans="1:13">
      <c r="A70" s="156"/>
      <c r="B70" s="157" t="s">
        <v>824</v>
      </c>
      <c r="C70" s="158">
        <v>45.5</v>
      </c>
      <c r="D70" s="158">
        <v>45.5</v>
      </c>
      <c r="E70" s="158">
        <v>45.5</v>
      </c>
      <c r="F70" s="158"/>
      <c r="G70" s="158"/>
      <c r="H70" s="158"/>
      <c r="I70" s="158"/>
      <c r="J70" s="158"/>
      <c r="K70" s="158"/>
      <c r="L70" s="159"/>
      <c r="M70" s="159"/>
    </row>
    <row r="71" ht="16.5" spans="1:13">
      <c r="A71" s="154" t="s">
        <v>432</v>
      </c>
      <c r="B71" s="151" t="s">
        <v>433</v>
      </c>
      <c r="C71" s="155">
        <v>1004.86</v>
      </c>
      <c r="D71" s="155">
        <v>1004.86</v>
      </c>
      <c r="E71" s="155">
        <v>1004.86</v>
      </c>
      <c r="F71" s="155"/>
      <c r="G71" s="155"/>
      <c r="H71" s="155"/>
      <c r="I71" s="155"/>
      <c r="J71" s="155"/>
      <c r="K71" s="155"/>
      <c r="L71" s="159"/>
      <c r="M71" s="159"/>
    </row>
    <row r="72" ht="16.5" spans="1:13">
      <c r="A72" s="156"/>
      <c r="B72" s="157" t="s">
        <v>825</v>
      </c>
      <c r="C72" s="158">
        <v>405.78</v>
      </c>
      <c r="D72" s="158">
        <v>405.78</v>
      </c>
      <c r="E72" s="158">
        <v>405.78</v>
      </c>
      <c r="F72" s="158"/>
      <c r="G72" s="158"/>
      <c r="H72" s="158"/>
      <c r="I72" s="158"/>
      <c r="J72" s="158"/>
      <c r="K72" s="158"/>
      <c r="L72" s="159"/>
      <c r="M72" s="159"/>
    </row>
    <row r="73" ht="16.5" spans="1:13">
      <c r="A73" s="156"/>
      <c r="B73" s="157" t="s">
        <v>826</v>
      </c>
      <c r="C73" s="158">
        <v>16.18</v>
      </c>
      <c r="D73" s="158">
        <v>16.18</v>
      </c>
      <c r="E73" s="158">
        <v>16.18</v>
      </c>
      <c r="F73" s="158"/>
      <c r="G73" s="158"/>
      <c r="H73" s="158"/>
      <c r="I73" s="158"/>
      <c r="J73" s="158"/>
      <c r="K73" s="158"/>
      <c r="L73" s="159"/>
      <c r="M73" s="159"/>
    </row>
    <row r="74" ht="16.5" spans="1:13">
      <c r="A74" s="156"/>
      <c r="B74" s="157" t="s">
        <v>827</v>
      </c>
      <c r="C74" s="158">
        <v>14</v>
      </c>
      <c r="D74" s="158">
        <v>14</v>
      </c>
      <c r="E74" s="158">
        <v>14</v>
      </c>
      <c r="F74" s="158"/>
      <c r="G74" s="158"/>
      <c r="H74" s="158"/>
      <c r="I74" s="158"/>
      <c r="J74" s="158"/>
      <c r="K74" s="158"/>
      <c r="L74" s="159"/>
      <c r="M74" s="159"/>
    </row>
    <row r="75" ht="16.5" spans="1:13">
      <c r="A75" s="156"/>
      <c r="B75" s="157" t="s">
        <v>828</v>
      </c>
      <c r="C75" s="158">
        <v>560.5</v>
      </c>
      <c r="D75" s="158">
        <v>560.5</v>
      </c>
      <c r="E75" s="158">
        <v>560.5</v>
      </c>
      <c r="F75" s="158"/>
      <c r="G75" s="158"/>
      <c r="H75" s="158"/>
      <c r="I75" s="158"/>
      <c r="J75" s="158"/>
      <c r="K75" s="158"/>
      <c r="L75" s="159"/>
      <c r="M75" s="159"/>
    </row>
    <row r="76" ht="16.5" spans="1:13">
      <c r="A76" s="156"/>
      <c r="B76" s="157" t="s">
        <v>829</v>
      </c>
      <c r="C76" s="158">
        <v>8.4</v>
      </c>
      <c r="D76" s="158">
        <v>8.4</v>
      </c>
      <c r="E76" s="158">
        <v>8.4</v>
      </c>
      <c r="F76" s="158"/>
      <c r="G76" s="158"/>
      <c r="H76" s="158"/>
      <c r="I76" s="158"/>
      <c r="J76" s="158"/>
      <c r="K76" s="158"/>
      <c r="L76" s="159"/>
      <c r="M76" s="159"/>
    </row>
    <row r="77" ht="16.5" spans="1:13">
      <c r="A77" s="154" t="s">
        <v>434</v>
      </c>
      <c r="B77" s="151" t="s">
        <v>435</v>
      </c>
      <c r="C77" s="155">
        <v>30</v>
      </c>
      <c r="D77" s="155">
        <v>30</v>
      </c>
      <c r="E77" s="155">
        <v>30</v>
      </c>
      <c r="F77" s="155"/>
      <c r="G77" s="155"/>
      <c r="H77" s="155"/>
      <c r="I77" s="155"/>
      <c r="J77" s="155"/>
      <c r="K77" s="155"/>
      <c r="L77" s="159"/>
      <c r="M77" s="159"/>
    </row>
    <row r="78" ht="16.5" spans="1:13">
      <c r="A78" s="156"/>
      <c r="B78" s="157" t="s">
        <v>830</v>
      </c>
      <c r="C78" s="158">
        <v>30</v>
      </c>
      <c r="D78" s="158">
        <v>30</v>
      </c>
      <c r="E78" s="158">
        <v>30</v>
      </c>
      <c r="F78" s="158"/>
      <c r="G78" s="158"/>
      <c r="H78" s="158"/>
      <c r="I78" s="158"/>
      <c r="J78" s="158"/>
      <c r="K78" s="158"/>
      <c r="L78" s="159"/>
      <c r="M78" s="159"/>
    </row>
    <row r="79" ht="16.5" spans="1:13">
      <c r="A79" s="154" t="s">
        <v>436</v>
      </c>
      <c r="B79" s="151" t="s">
        <v>437</v>
      </c>
      <c r="C79" s="155">
        <v>372.72</v>
      </c>
      <c r="D79" s="155">
        <v>372.72</v>
      </c>
      <c r="E79" s="155">
        <v>372.72</v>
      </c>
      <c r="F79" s="155"/>
      <c r="G79" s="155"/>
      <c r="H79" s="155"/>
      <c r="I79" s="155"/>
      <c r="J79" s="155"/>
      <c r="K79" s="155"/>
      <c r="L79" s="159"/>
      <c r="M79" s="159"/>
    </row>
    <row r="80" ht="16.5" spans="1:13">
      <c r="A80" s="156"/>
      <c r="B80" s="157" t="s">
        <v>831</v>
      </c>
      <c r="C80" s="158">
        <v>120.72</v>
      </c>
      <c r="D80" s="158">
        <v>120.72</v>
      </c>
      <c r="E80" s="158">
        <v>120.72</v>
      </c>
      <c r="F80" s="158"/>
      <c r="G80" s="158"/>
      <c r="H80" s="158"/>
      <c r="I80" s="158"/>
      <c r="J80" s="158"/>
      <c r="K80" s="158"/>
      <c r="L80" s="159"/>
      <c r="M80" s="159"/>
    </row>
    <row r="81" ht="16.5" spans="1:13">
      <c r="A81" s="156"/>
      <c r="B81" s="157" t="s">
        <v>832</v>
      </c>
      <c r="C81" s="158">
        <v>175</v>
      </c>
      <c r="D81" s="158">
        <v>175</v>
      </c>
      <c r="E81" s="158">
        <v>175</v>
      </c>
      <c r="F81" s="158"/>
      <c r="G81" s="158"/>
      <c r="H81" s="158"/>
      <c r="I81" s="158"/>
      <c r="J81" s="158"/>
      <c r="K81" s="158"/>
      <c r="L81" s="159"/>
      <c r="M81" s="159"/>
    </row>
    <row r="82" ht="16.5" spans="1:13">
      <c r="A82" s="156"/>
      <c r="B82" s="157" t="s">
        <v>833</v>
      </c>
      <c r="C82" s="158">
        <v>70</v>
      </c>
      <c r="D82" s="158">
        <v>70</v>
      </c>
      <c r="E82" s="158">
        <v>70</v>
      </c>
      <c r="F82" s="158"/>
      <c r="G82" s="158"/>
      <c r="H82" s="158"/>
      <c r="I82" s="158"/>
      <c r="J82" s="158"/>
      <c r="K82" s="158"/>
      <c r="L82" s="159"/>
      <c r="M82" s="159"/>
    </row>
    <row r="83" ht="16.5" spans="1:13">
      <c r="A83" s="156"/>
      <c r="B83" s="157" t="s">
        <v>834</v>
      </c>
      <c r="C83" s="158">
        <v>7</v>
      </c>
      <c r="D83" s="158">
        <v>7</v>
      </c>
      <c r="E83" s="158">
        <v>7</v>
      </c>
      <c r="F83" s="158"/>
      <c r="G83" s="158"/>
      <c r="H83" s="158"/>
      <c r="I83" s="158"/>
      <c r="J83" s="158"/>
      <c r="K83" s="158"/>
      <c r="L83" s="159"/>
      <c r="M83" s="159"/>
    </row>
    <row r="84" ht="16.5" spans="1:13">
      <c r="A84" s="154" t="s">
        <v>438</v>
      </c>
      <c r="B84" s="151" t="s">
        <v>439</v>
      </c>
      <c r="C84" s="155">
        <v>802</v>
      </c>
      <c r="D84" s="155">
        <v>802</v>
      </c>
      <c r="E84" s="155">
        <v>802</v>
      </c>
      <c r="F84" s="155"/>
      <c r="G84" s="155"/>
      <c r="H84" s="155"/>
      <c r="I84" s="155"/>
      <c r="J84" s="155"/>
      <c r="K84" s="155"/>
      <c r="L84" s="159"/>
      <c r="M84" s="159"/>
    </row>
    <row r="85" ht="16.5" spans="1:13">
      <c r="A85" s="156"/>
      <c r="B85" s="157" t="s">
        <v>835</v>
      </c>
      <c r="C85" s="158">
        <v>40</v>
      </c>
      <c r="D85" s="158">
        <v>40</v>
      </c>
      <c r="E85" s="158">
        <v>40</v>
      </c>
      <c r="F85" s="158"/>
      <c r="G85" s="158"/>
      <c r="H85" s="158"/>
      <c r="I85" s="158"/>
      <c r="J85" s="158"/>
      <c r="K85" s="158"/>
      <c r="L85" s="159"/>
      <c r="M85" s="159"/>
    </row>
    <row r="86" ht="16.5" spans="1:13">
      <c r="A86" s="156"/>
      <c r="B86" s="157" t="s">
        <v>836</v>
      </c>
      <c r="C86" s="158">
        <v>460</v>
      </c>
      <c r="D86" s="158">
        <v>460</v>
      </c>
      <c r="E86" s="158">
        <v>460</v>
      </c>
      <c r="F86" s="158"/>
      <c r="G86" s="158"/>
      <c r="H86" s="158"/>
      <c r="I86" s="158"/>
      <c r="J86" s="158"/>
      <c r="K86" s="158"/>
      <c r="L86" s="159"/>
      <c r="M86" s="159"/>
    </row>
    <row r="87" ht="16.5" spans="1:13">
      <c r="A87" s="156"/>
      <c r="B87" s="157" t="s">
        <v>837</v>
      </c>
      <c r="C87" s="158">
        <v>59</v>
      </c>
      <c r="D87" s="158">
        <v>59</v>
      </c>
      <c r="E87" s="158">
        <v>59</v>
      </c>
      <c r="F87" s="158"/>
      <c r="G87" s="158"/>
      <c r="H87" s="158"/>
      <c r="I87" s="158"/>
      <c r="J87" s="158"/>
      <c r="K87" s="158"/>
      <c r="L87" s="159"/>
      <c r="M87" s="159"/>
    </row>
    <row r="88" ht="16.5" spans="1:13">
      <c r="A88" s="156"/>
      <c r="B88" s="157" t="s">
        <v>838</v>
      </c>
      <c r="C88" s="158">
        <v>40</v>
      </c>
      <c r="D88" s="158">
        <v>40</v>
      </c>
      <c r="E88" s="158">
        <v>40</v>
      </c>
      <c r="F88" s="158"/>
      <c r="G88" s="158"/>
      <c r="H88" s="158"/>
      <c r="I88" s="158"/>
      <c r="J88" s="158"/>
      <c r="K88" s="158"/>
      <c r="L88" s="159"/>
      <c r="M88" s="159"/>
    </row>
    <row r="89" ht="16.5" spans="1:13">
      <c r="A89" s="156"/>
      <c r="B89" s="157" t="s">
        <v>839</v>
      </c>
      <c r="C89" s="158">
        <v>203</v>
      </c>
      <c r="D89" s="158">
        <v>203</v>
      </c>
      <c r="E89" s="158">
        <v>203</v>
      </c>
      <c r="F89" s="158"/>
      <c r="G89" s="158"/>
      <c r="H89" s="158"/>
      <c r="I89" s="158"/>
      <c r="J89" s="158"/>
      <c r="K89" s="158"/>
      <c r="L89" s="159"/>
      <c r="M89" s="159"/>
    </row>
    <row r="90" ht="16.5" spans="1:13">
      <c r="A90" s="154" t="s">
        <v>440</v>
      </c>
      <c r="B90" s="151" t="s">
        <v>441</v>
      </c>
      <c r="C90" s="155">
        <v>1532.5439</v>
      </c>
      <c r="D90" s="155">
        <v>1532.5439</v>
      </c>
      <c r="E90" s="155">
        <v>1532.5439</v>
      </c>
      <c r="F90" s="155"/>
      <c r="G90" s="155"/>
      <c r="H90" s="155"/>
      <c r="I90" s="155"/>
      <c r="J90" s="155"/>
      <c r="K90" s="155"/>
      <c r="L90" s="159"/>
      <c r="M90" s="159"/>
    </row>
    <row r="91" ht="16.5" spans="1:13">
      <c r="A91" s="156"/>
      <c r="B91" s="157" t="s">
        <v>840</v>
      </c>
      <c r="C91" s="158">
        <v>303.33</v>
      </c>
      <c r="D91" s="158">
        <v>303.33</v>
      </c>
      <c r="E91" s="158">
        <v>303.33</v>
      </c>
      <c r="F91" s="158"/>
      <c r="G91" s="158"/>
      <c r="H91" s="158"/>
      <c r="I91" s="158"/>
      <c r="J91" s="158"/>
      <c r="K91" s="158"/>
      <c r="L91" s="159"/>
      <c r="M91" s="159"/>
    </row>
    <row r="92" ht="16.5" spans="1:13">
      <c r="A92" s="156"/>
      <c r="B92" s="157" t="s">
        <v>841</v>
      </c>
      <c r="C92" s="158">
        <v>5.86</v>
      </c>
      <c r="D92" s="158">
        <v>5.86</v>
      </c>
      <c r="E92" s="158">
        <v>5.86</v>
      </c>
      <c r="F92" s="158"/>
      <c r="G92" s="158"/>
      <c r="H92" s="158"/>
      <c r="I92" s="158"/>
      <c r="J92" s="158"/>
      <c r="K92" s="158"/>
      <c r="L92" s="159"/>
      <c r="M92" s="159"/>
    </row>
    <row r="93" ht="16.5" spans="1:13">
      <c r="A93" s="156"/>
      <c r="B93" s="157" t="s">
        <v>842</v>
      </c>
      <c r="C93" s="158">
        <v>138.28</v>
      </c>
      <c r="D93" s="158">
        <v>138.28</v>
      </c>
      <c r="E93" s="158">
        <v>138.28</v>
      </c>
      <c r="F93" s="158"/>
      <c r="G93" s="158"/>
      <c r="H93" s="158"/>
      <c r="I93" s="158"/>
      <c r="J93" s="158"/>
      <c r="K93" s="158"/>
      <c r="L93" s="159"/>
      <c r="M93" s="159"/>
    </row>
    <row r="94" ht="16.5" spans="1:13">
      <c r="A94" s="156"/>
      <c r="B94" s="157" t="s">
        <v>843</v>
      </c>
      <c r="C94" s="158">
        <v>3.4</v>
      </c>
      <c r="D94" s="158">
        <v>3.4</v>
      </c>
      <c r="E94" s="158">
        <v>3.4</v>
      </c>
      <c r="F94" s="158"/>
      <c r="G94" s="158"/>
      <c r="H94" s="158"/>
      <c r="I94" s="158"/>
      <c r="J94" s="158"/>
      <c r="K94" s="158"/>
      <c r="L94" s="159"/>
      <c r="M94" s="159"/>
    </row>
    <row r="95" ht="16.5" spans="1:13">
      <c r="A95" s="156"/>
      <c r="B95" s="157" t="s">
        <v>844</v>
      </c>
      <c r="C95" s="158">
        <v>758</v>
      </c>
      <c r="D95" s="158">
        <v>758</v>
      </c>
      <c r="E95" s="158">
        <v>758</v>
      </c>
      <c r="F95" s="158"/>
      <c r="G95" s="158"/>
      <c r="H95" s="158"/>
      <c r="I95" s="158"/>
      <c r="J95" s="158"/>
      <c r="K95" s="158"/>
      <c r="L95" s="159"/>
      <c r="M95" s="159"/>
    </row>
    <row r="96" ht="16.5" spans="1:13">
      <c r="A96" s="156"/>
      <c r="B96" s="157" t="s">
        <v>845</v>
      </c>
      <c r="C96" s="158">
        <v>20</v>
      </c>
      <c r="D96" s="158">
        <v>20</v>
      </c>
      <c r="E96" s="158">
        <v>20</v>
      </c>
      <c r="F96" s="158"/>
      <c r="G96" s="158"/>
      <c r="H96" s="158"/>
      <c r="I96" s="158"/>
      <c r="J96" s="158"/>
      <c r="K96" s="158"/>
      <c r="L96" s="159"/>
      <c r="M96" s="159"/>
    </row>
    <row r="97" ht="16.5" spans="1:13">
      <c r="A97" s="156"/>
      <c r="B97" s="157" t="s">
        <v>846</v>
      </c>
      <c r="C97" s="158">
        <v>158.6739</v>
      </c>
      <c r="D97" s="158">
        <v>158.6739</v>
      </c>
      <c r="E97" s="158">
        <v>158.6739</v>
      </c>
      <c r="F97" s="158"/>
      <c r="G97" s="158"/>
      <c r="H97" s="158"/>
      <c r="I97" s="158"/>
      <c r="J97" s="158"/>
      <c r="K97" s="158"/>
      <c r="L97" s="159"/>
      <c r="M97" s="159"/>
    </row>
    <row r="98" ht="16.5" spans="1:13">
      <c r="A98" s="156"/>
      <c r="B98" s="157" t="s">
        <v>847</v>
      </c>
      <c r="C98" s="158">
        <v>95</v>
      </c>
      <c r="D98" s="158">
        <v>95</v>
      </c>
      <c r="E98" s="158">
        <v>95</v>
      </c>
      <c r="F98" s="158"/>
      <c r="G98" s="158"/>
      <c r="H98" s="158"/>
      <c r="I98" s="158"/>
      <c r="J98" s="158"/>
      <c r="K98" s="158"/>
      <c r="L98" s="159"/>
      <c r="M98" s="159"/>
    </row>
    <row r="99" ht="16.5" spans="1:13">
      <c r="A99" s="156"/>
      <c r="B99" s="157" t="s">
        <v>848</v>
      </c>
      <c r="C99" s="158">
        <v>50</v>
      </c>
      <c r="D99" s="158">
        <v>50</v>
      </c>
      <c r="E99" s="158">
        <v>50</v>
      </c>
      <c r="F99" s="158"/>
      <c r="G99" s="158"/>
      <c r="H99" s="158"/>
      <c r="I99" s="158"/>
      <c r="J99" s="158"/>
      <c r="K99" s="158"/>
      <c r="L99" s="159"/>
      <c r="M99" s="159"/>
    </row>
    <row r="100" ht="16.5" spans="1:13">
      <c r="A100" s="154" t="s">
        <v>442</v>
      </c>
      <c r="B100" s="151" t="s">
        <v>443</v>
      </c>
      <c r="C100" s="155">
        <v>8593.26</v>
      </c>
      <c r="D100" s="155">
        <v>8593.26</v>
      </c>
      <c r="E100" s="155">
        <v>6169.26</v>
      </c>
      <c r="F100" s="155">
        <v>2424</v>
      </c>
      <c r="G100" s="155"/>
      <c r="H100" s="155"/>
      <c r="I100" s="155"/>
      <c r="J100" s="155"/>
      <c r="K100" s="155"/>
      <c r="L100" s="159"/>
      <c r="M100" s="159"/>
    </row>
    <row r="101" ht="16.5" spans="1:13">
      <c r="A101" s="156"/>
      <c r="B101" s="157" t="s">
        <v>849</v>
      </c>
      <c r="C101" s="158">
        <v>649.5</v>
      </c>
      <c r="D101" s="158">
        <v>649.5</v>
      </c>
      <c r="E101" s="158">
        <v>649.5</v>
      </c>
      <c r="F101" s="158"/>
      <c r="G101" s="158"/>
      <c r="H101" s="158"/>
      <c r="I101" s="158"/>
      <c r="J101" s="158"/>
      <c r="K101" s="158"/>
      <c r="L101" s="159"/>
      <c r="M101" s="159"/>
    </row>
    <row r="102" ht="16.5" spans="1:13">
      <c r="A102" s="156"/>
      <c r="B102" s="157" t="s">
        <v>850</v>
      </c>
      <c r="C102" s="158">
        <v>145</v>
      </c>
      <c r="D102" s="158">
        <v>145</v>
      </c>
      <c r="E102" s="158"/>
      <c r="F102" s="158">
        <v>145</v>
      </c>
      <c r="G102" s="158"/>
      <c r="H102" s="158"/>
      <c r="I102" s="158"/>
      <c r="J102" s="158"/>
      <c r="K102" s="158"/>
      <c r="L102" s="159"/>
      <c r="M102" s="159"/>
    </row>
    <row r="103" ht="16.5" spans="1:13">
      <c r="A103" s="156"/>
      <c r="B103" s="157" t="s">
        <v>851</v>
      </c>
      <c r="C103" s="158">
        <v>395.82</v>
      </c>
      <c r="D103" s="158">
        <v>395.82</v>
      </c>
      <c r="E103" s="158">
        <v>395.82</v>
      </c>
      <c r="F103" s="158"/>
      <c r="G103" s="158"/>
      <c r="H103" s="158"/>
      <c r="I103" s="158"/>
      <c r="J103" s="158"/>
      <c r="K103" s="158"/>
      <c r="L103" s="159"/>
      <c r="M103" s="159"/>
    </row>
    <row r="104" ht="16.5" spans="1:13">
      <c r="A104" s="156"/>
      <c r="B104" s="157" t="s">
        <v>852</v>
      </c>
      <c r="C104" s="158">
        <v>4529.94</v>
      </c>
      <c r="D104" s="158">
        <v>4529.94</v>
      </c>
      <c r="E104" s="158">
        <v>4529.94</v>
      </c>
      <c r="F104" s="158"/>
      <c r="G104" s="158"/>
      <c r="H104" s="158"/>
      <c r="I104" s="158"/>
      <c r="J104" s="158"/>
      <c r="K104" s="158"/>
      <c r="L104" s="159"/>
      <c r="M104" s="159"/>
    </row>
    <row r="105" ht="16.5" spans="1:13">
      <c r="A105" s="156"/>
      <c r="B105" s="157" t="s">
        <v>853</v>
      </c>
      <c r="C105" s="158">
        <v>594</v>
      </c>
      <c r="D105" s="158">
        <v>594</v>
      </c>
      <c r="E105" s="158">
        <v>594</v>
      </c>
      <c r="F105" s="158"/>
      <c r="G105" s="158"/>
      <c r="H105" s="158"/>
      <c r="I105" s="158"/>
      <c r="J105" s="158"/>
      <c r="K105" s="158"/>
      <c r="L105" s="159"/>
      <c r="M105" s="159"/>
    </row>
    <row r="106" ht="16.5" spans="1:13">
      <c r="A106" s="156"/>
      <c r="B106" s="157" t="s">
        <v>854</v>
      </c>
      <c r="C106" s="158">
        <v>2279</v>
      </c>
      <c r="D106" s="158">
        <v>2279</v>
      </c>
      <c r="E106" s="158"/>
      <c r="F106" s="158">
        <v>2279</v>
      </c>
      <c r="G106" s="158"/>
      <c r="H106" s="158"/>
      <c r="I106" s="158"/>
      <c r="J106" s="158"/>
      <c r="K106" s="158"/>
      <c r="L106" s="159"/>
      <c r="M106" s="159"/>
    </row>
    <row r="107" ht="16.5" spans="1:13">
      <c r="A107" s="154" t="s">
        <v>444</v>
      </c>
      <c r="B107" s="151" t="s">
        <v>445</v>
      </c>
      <c r="C107" s="155">
        <v>329.35</v>
      </c>
      <c r="D107" s="155">
        <v>329.35</v>
      </c>
      <c r="E107" s="155">
        <v>264.23</v>
      </c>
      <c r="F107" s="155">
        <v>65.12</v>
      </c>
      <c r="G107" s="155"/>
      <c r="H107" s="155"/>
      <c r="I107" s="155"/>
      <c r="J107" s="155"/>
      <c r="K107" s="155"/>
      <c r="L107" s="159"/>
      <c r="M107" s="159"/>
    </row>
    <row r="108" ht="16.5" spans="1:13">
      <c r="A108" s="156"/>
      <c r="B108" s="157" t="s">
        <v>855</v>
      </c>
      <c r="C108" s="158">
        <v>88</v>
      </c>
      <c r="D108" s="158">
        <v>88</v>
      </c>
      <c r="E108" s="158">
        <v>88</v>
      </c>
      <c r="F108" s="158"/>
      <c r="G108" s="158"/>
      <c r="H108" s="158"/>
      <c r="I108" s="158"/>
      <c r="J108" s="158"/>
      <c r="K108" s="158"/>
      <c r="L108" s="159"/>
      <c r="M108" s="159"/>
    </row>
    <row r="109" ht="16.5" spans="1:13">
      <c r="A109" s="156"/>
      <c r="B109" s="157" t="s">
        <v>856</v>
      </c>
      <c r="C109" s="158">
        <v>65.12</v>
      </c>
      <c r="D109" s="158">
        <v>65.12</v>
      </c>
      <c r="E109" s="158"/>
      <c r="F109" s="158">
        <v>65.12</v>
      </c>
      <c r="G109" s="158"/>
      <c r="H109" s="158"/>
      <c r="I109" s="158"/>
      <c r="J109" s="158"/>
      <c r="K109" s="158"/>
      <c r="L109" s="159"/>
      <c r="M109" s="159"/>
    </row>
    <row r="110" ht="16.5" spans="1:13">
      <c r="A110" s="156"/>
      <c r="B110" s="157" t="s">
        <v>857</v>
      </c>
      <c r="C110" s="158">
        <v>56.73</v>
      </c>
      <c r="D110" s="158">
        <v>56.73</v>
      </c>
      <c r="E110" s="158">
        <v>56.73</v>
      </c>
      <c r="F110" s="158"/>
      <c r="G110" s="158"/>
      <c r="H110" s="158"/>
      <c r="I110" s="158"/>
      <c r="J110" s="158"/>
      <c r="K110" s="158"/>
      <c r="L110" s="159"/>
      <c r="M110" s="159"/>
    </row>
    <row r="111" ht="16.5" spans="1:13">
      <c r="A111" s="156"/>
      <c r="B111" s="157" t="s">
        <v>858</v>
      </c>
      <c r="C111" s="158">
        <v>20</v>
      </c>
      <c r="D111" s="158">
        <v>20</v>
      </c>
      <c r="E111" s="158">
        <v>20</v>
      </c>
      <c r="F111" s="158"/>
      <c r="G111" s="158"/>
      <c r="H111" s="158"/>
      <c r="I111" s="158"/>
      <c r="J111" s="158"/>
      <c r="K111" s="158"/>
      <c r="L111" s="159"/>
      <c r="M111" s="159"/>
    </row>
    <row r="112" ht="16.5" spans="1:13">
      <c r="A112" s="156"/>
      <c r="B112" s="157" t="s">
        <v>859</v>
      </c>
      <c r="C112" s="158">
        <v>12</v>
      </c>
      <c r="D112" s="158">
        <v>12</v>
      </c>
      <c r="E112" s="158">
        <v>12</v>
      </c>
      <c r="F112" s="158"/>
      <c r="G112" s="158"/>
      <c r="H112" s="158"/>
      <c r="I112" s="158"/>
      <c r="J112" s="158"/>
      <c r="K112" s="158"/>
      <c r="L112" s="159"/>
      <c r="M112" s="159"/>
    </row>
    <row r="113" ht="16.5" spans="1:13">
      <c r="A113" s="156"/>
      <c r="B113" s="157" t="s">
        <v>860</v>
      </c>
      <c r="C113" s="158">
        <v>7</v>
      </c>
      <c r="D113" s="158">
        <v>7</v>
      </c>
      <c r="E113" s="158">
        <v>7</v>
      </c>
      <c r="F113" s="158"/>
      <c r="G113" s="158"/>
      <c r="H113" s="158"/>
      <c r="I113" s="158"/>
      <c r="J113" s="158"/>
      <c r="K113" s="158"/>
      <c r="L113" s="159"/>
      <c r="M113" s="159"/>
    </row>
    <row r="114" ht="16.5" spans="1:13">
      <c r="A114" s="156"/>
      <c r="B114" s="157" t="s">
        <v>861</v>
      </c>
      <c r="C114" s="158">
        <v>80.5</v>
      </c>
      <c r="D114" s="158">
        <v>80.5</v>
      </c>
      <c r="E114" s="158">
        <v>80.5</v>
      </c>
      <c r="F114" s="158"/>
      <c r="G114" s="158"/>
      <c r="H114" s="158"/>
      <c r="I114" s="158"/>
      <c r="J114" s="158"/>
      <c r="K114" s="158"/>
      <c r="L114" s="159"/>
      <c r="M114" s="159"/>
    </row>
    <row r="115" ht="16.5" spans="1:13">
      <c r="A115" s="154" t="s">
        <v>446</v>
      </c>
      <c r="B115" s="151" t="s">
        <v>447</v>
      </c>
      <c r="C115" s="155">
        <v>121.5</v>
      </c>
      <c r="D115" s="155">
        <v>121.5</v>
      </c>
      <c r="E115" s="155">
        <v>121.5</v>
      </c>
      <c r="F115" s="155"/>
      <c r="G115" s="155"/>
      <c r="H115" s="155"/>
      <c r="I115" s="155"/>
      <c r="J115" s="155"/>
      <c r="K115" s="155"/>
      <c r="L115" s="159"/>
      <c r="M115" s="159"/>
    </row>
    <row r="116" ht="16.5" spans="1:13">
      <c r="A116" s="156"/>
      <c r="B116" s="157" t="s">
        <v>862</v>
      </c>
      <c r="C116" s="158">
        <v>60</v>
      </c>
      <c r="D116" s="158">
        <v>60</v>
      </c>
      <c r="E116" s="158">
        <v>60</v>
      </c>
      <c r="F116" s="158"/>
      <c r="G116" s="158"/>
      <c r="H116" s="158"/>
      <c r="I116" s="158"/>
      <c r="J116" s="158"/>
      <c r="K116" s="158"/>
      <c r="L116" s="159"/>
      <c r="M116" s="159"/>
    </row>
    <row r="117" ht="16.5" spans="1:13">
      <c r="A117" s="156"/>
      <c r="B117" s="157" t="s">
        <v>863</v>
      </c>
      <c r="C117" s="158">
        <v>61.5</v>
      </c>
      <c r="D117" s="158">
        <v>61.5</v>
      </c>
      <c r="E117" s="158">
        <v>61.5</v>
      </c>
      <c r="F117" s="158"/>
      <c r="G117" s="158"/>
      <c r="H117" s="158"/>
      <c r="I117" s="158"/>
      <c r="J117" s="158"/>
      <c r="K117" s="158"/>
      <c r="L117" s="159"/>
      <c r="M117" s="159"/>
    </row>
    <row r="118" ht="16.5" spans="1:13">
      <c r="A118" s="154" t="s">
        <v>448</v>
      </c>
      <c r="B118" s="151" t="s">
        <v>449</v>
      </c>
      <c r="C118" s="155">
        <v>893.1</v>
      </c>
      <c r="D118" s="155">
        <v>893.1</v>
      </c>
      <c r="E118" s="155">
        <v>443.1</v>
      </c>
      <c r="F118" s="155">
        <v>450</v>
      </c>
      <c r="G118" s="155"/>
      <c r="H118" s="155"/>
      <c r="I118" s="155"/>
      <c r="J118" s="155"/>
      <c r="K118" s="155"/>
      <c r="L118" s="159"/>
      <c r="M118" s="159"/>
    </row>
    <row r="119" ht="16.5" spans="1:13">
      <c r="A119" s="156"/>
      <c r="B119" s="157" t="s">
        <v>864</v>
      </c>
      <c r="C119" s="158">
        <v>141</v>
      </c>
      <c r="D119" s="158">
        <v>141</v>
      </c>
      <c r="E119" s="158">
        <v>141</v>
      </c>
      <c r="F119" s="158"/>
      <c r="G119" s="158"/>
      <c r="H119" s="158"/>
      <c r="I119" s="158"/>
      <c r="J119" s="158"/>
      <c r="K119" s="158"/>
      <c r="L119" s="159"/>
      <c r="M119" s="159"/>
    </row>
    <row r="120" ht="16.5" spans="1:13">
      <c r="A120" s="156"/>
      <c r="B120" s="157" t="s">
        <v>865</v>
      </c>
      <c r="C120" s="158">
        <v>10</v>
      </c>
      <c r="D120" s="158">
        <v>10</v>
      </c>
      <c r="E120" s="158">
        <v>10</v>
      </c>
      <c r="F120" s="158"/>
      <c r="G120" s="158"/>
      <c r="H120" s="158"/>
      <c r="I120" s="158"/>
      <c r="J120" s="158"/>
      <c r="K120" s="158"/>
      <c r="L120" s="159"/>
      <c r="M120" s="159"/>
    </row>
    <row r="121" ht="16.5" spans="1:13">
      <c r="A121" s="156"/>
      <c r="B121" s="157" t="s">
        <v>866</v>
      </c>
      <c r="C121" s="158">
        <v>41</v>
      </c>
      <c r="D121" s="158">
        <v>41</v>
      </c>
      <c r="E121" s="158">
        <v>41</v>
      </c>
      <c r="F121" s="158"/>
      <c r="G121" s="158"/>
      <c r="H121" s="158"/>
      <c r="I121" s="158"/>
      <c r="J121" s="158"/>
      <c r="K121" s="158"/>
      <c r="L121" s="159"/>
      <c r="M121" s="159"/>
    </row>
    <row r="122" ht="16.5" spans="1:13">
      <c r="A122" s="156"/>
      <c r="B122" s="157" t="s">
        <v>867</v>
      </c>
      <c r="C122" s="158">
        <v>4</v>
      </c>
      <c r="D122" s="158">
        <v>4</v>
      </c>
      <c r="E122" s="158">
        <v>4</v>
      </c>
      <c r="F122" s="158"/>
      <c r="G122" s="158"/>
      <c r="H122" s="158"/>
      <c r="I122" s="158"/>
      <c r="J122" s="158"/>
      <c r="K122" s="158"/>
      <c r="L122" s="159"/>
      <c r="M122" s="159"/>
    </row>
    <row r="123" ht="16.5" spans="1:13">
      <c r="A123" s="156"/>
      <c r="B123" s="157" t="s">
        <v>868</v>
      </c>
      <c r="C123" s="158">
        <v>450</v>
      </c>
      <c r="D123" s="158">
        <v>450</v>
      </c>
      <c r="E123" s="158"/>
      <c r="F123" s="158">
        <v>450</v>
      </c>
      <c r="G123" s="158"/>
      <c r="H123" s="158"/>
      <c r="I123" s="158"/>
      <c r="J123" s="158"/>
      <c r="K123" s="158"/>
      <c r="L123" s="159"/>
      <c r="M123" s="159"/>
    </row>
    <row r="124" ht="16.5" spans="1:13">
      <c r="A124" s="156"/>
      <c r="B124" s="157" t="s">
        <v>869</v>
      </c>
      <c r="C124" s="158">
        <v>147.1</v>
      </c>
      <c r="D124" s="158">
        <v>147.1</v>
      </c>
      <c r="E124" s="158">
        <v>147.1</v>
      </c>
      <c r="F124" s="158"/>
      <c r="G124" s="158"/>
      <c r="H124" s="158"/>
      <c r="I124" s="158"/>
      <c r="J124" s="158"/>
      <c r="K124" s="158"/>
      <c r="L124" s="159"/>
      <c r="M124" s="159"/>
    </row>
    <row r="125" ht="16.5" spans="1:13">
      <c r="A125" s="156"/>
      <c r="B125" s="157" t="s">
        <v>870</v>
      </c>
      <c r="C125" s="158">
        <v>100</v>
      </c>
      <c r="D125" s="158">
        <v>100</v>
      </c>
      <c r="E125" s="158">
        <v>100</v>
      </c>
      <c r="F125" s="158"/>
      <c r="G125" s="158"/>
      <c r="H125" s="158"/>
      <c r="I125" s="158"/>
      <c r="J125" s="158"/>
      <c r="K125" s="158"/>
      <c r="L125" s="159"/>
      <c r="M125" s="159"/>
    </row>
    <row r="126" ht="16.5" spans="1:13">
      <c r="A126" s="154" t="s">
        <v>450</v>
      </c>
      <c r="B126" s="151" t="s">
        <v>451</v>
      </c>
      <c r="C126" s="155">
        <v>149</v>
      </c>
      <c r="D126" s="155">
        <v>149</v>
      </c>
      <c r="E126" s="155">
        <v>149</v>
      </c>
      <c r="F126" s="155"/>
      <c r="G126" s="155"/>
      <c r="H126" s="155"/>
      <c r="I126" s="155"/>
      <c r="J126" s="155"/>
      <c r="K126" s="155"/>
      <c r="L126" s="159"/>
      <c r="M126" s="159"/>
    </row>
    <row r="127" ht="16.5" spans="1:13">
      <c r="A127" s="156"/>
      <c r="B127" s="157" t="s">
        <v>871</v>
      </c>
      <c r="C127" s="158">
        <v>149</v>
      </c>
      <c r="D127" s="158">
        <v>149</v>
      </c>
      <c r="E127" s="158">
        <v>149</v>
      </c>
      <c r="F127" s="158"/>
      <c r="G127" s="158"/>
      <c r="H127" s="158"/>
      <c r="I127" s="158"/>
      <c r="J127" s="158"/>
      <c r="K127" s="158"/>
      <c r="L127" s="159"/>
      <c r="M127" s="159"/>
    </row>
    <row r="128" ht="16.5" spans="1:13">
      <c r="A128" s="154" t="s">
        <v>452</v>
      </c>
      <c r="B128" s="151" t="s">
        <v>453</v>
      </c>
      <c r="C128" s="155">
        <v>350</v>
      </c>
      <c r="D128" s="155">
        <v>350</v>
      </c>
      <c r="E128" s="155">
        <v>290</v>
      </c>
      <c r="F128" s="155">
        <v>60</v>
      </c>
      <c r="G128" s="155"/>
      <c r="H128" s="155"/>
      <c r="I128" s="155"/>
      <c r="J128" s="155"/>
      <c r="K128" s="155"/>
      <c r="L128" s="159"/>
      <c r="M128" s="159"/>
    </row>
    <row r="129" ht="16.5" spans="1:13">
      <c r="A129" s="156"/>
      <c r="B129" s="157" t="s">
        <v>872</v>
      </c>
      <c r="C129" s="158">
        <v>60</v>
      </c>
      <c r="D129" s="158">
        <v>60</v>
      </c>
      <c r="E129" s="158"/>
      <c r="F129" s="158">
        <v>60</v>
      </c>
      <c r="G129" s="158"/>
      <c r="H129" s="158"/>
      <c r="I129" s="158"/>
      <c r="J129" s="158"/>
      <c r="K129" s="158"/>
      <c r="L129" s="159"/>
      <c r="M129" s="159"/>
    </row>
    <row r="130" ht="16.5" spans="1:13">
      <c r="A130" s="156"/>
      <c r="B130" s="157" t="s">
        <v>873</v>
      </c>
      <c r="C130" s="158">
        <v>105</v>
      </c>
      <c r="D130" s="158">
        <v>105</v>
      </c>
      <c r="E130" s="158">
        <v>105</v>
      </c>
      <c r="F130" s="158"/>
      <c r="G130" s="158"/>
      <c r="H130" s="158"/>
      <c r="I130" s="158"/>
      <c r="J130" s="158"/>
      <c r="K130" s="158"/>
      <c r="L130" s="159"/>
      <c r="M130" s="159"/>
    </row>
    <row r="131" ht="16.5" spans="1:13">
      <c r="A131" s="156"/>
      <c r="B131" s="157" t="s">
        <v>874</v>
      </c>
      <c r="C131" s="158">
        <v>20</v>
      </c>
      <c r="D131" s="158">
        <v>20</v>
      </c>
      <c r="E131" s="158">
        <v>20</v>
      </c>
      <c r="F131" s="158"/>
      <c r="G131" s="158"/>
      <c r="H131" s="158"/>
      <c r="I131" s="158"/>
      <c r="J131" s="158"/>
      <c r="K131" s="158"/>
      <c r="L131" s="159"/>
      <c r="M131" s="159"/>
    </row>
    <row r="132" ht="16.5" spans="1:13">
      <c r="A132" s="156"/>
      <c r="B132" s="157" t="s">
        <v>875</v>
      </c>
      <c r="C132" s="158">
        <v>50</v>
      </c>
      <c r="D132" s="158">
        <v>50</v>
      </c>
      <c r="E132" s="158">
        <v>50</v>
      </c>
      <c r="F132" s="158"/>
      <c r="G132" s="158"/>
      <c r="H132" s="158"/>
      <c r="I132" s="158"/>
      <c r="J132" s="158"/>
      <c r="K132" s="158"/>
      <c r="L132" s="159"/>
      <c r="M132" s="159"/>
    </row>
    <row r="133" ht="16.5" spans="1:13">
      <c r="A133" s="156"/>
      <c r="B133" s="157" t="s">
        <v>876</v>
      </c>
      <c r="C133" s="158">
        <v>47</v>
      </c>
      <c r="D133" s="158">
        <v>47</v>
      </c>
      <c r="E133" s="158">
        <v>47</v>
      </c>
      <c r="F133" s="158"/>
      <c r="G133" s="158"/>
      <c r="H133" s="158"/>
      <c r="I133" s="158"/>
      <c r="J133" s="158"/>
      <c r="K133" s="158"/>
      <c r="L133" s="159"/>
      <c r="M133" s="159"/>
    </row>
    <row r="134" ht="16.5" spans="1:13">
      <c r="A134" s="156"/>
      <c r="B134" s="157" t="s">
        <v>877</v>
      </c>
      <c r="C134" s="158">
        <v>68</v>
      </c>
      <c r="D134" s="158">
        <v>68</v>
      </c>
      <c r="E134" s="158">
        <v>68</v>
      </c>
      <c r="F134" s="158"/>
      <c r="G134" s="158"/>
      <c r="H134" s="158"/>
      <c r="I134" s="158"/>
      <c r="J134" s="158"/>
      <c r="K134" s="158"/>
      <c r="L134" s="159"/>
      <c r="M134" s="159"/>
    </row>
    <row r="135" ht="16.5" spans="1:13">
      <c r="A135" s="154" t="s">
        <v>454</v>
      </c>
      <c r="B135" s="151" t="s">
        <v>455</v>
      </c>
      <c r="C135" s="155">
        <v>110.5</v>
      </c>
      <c r="D135" s="155">
        <v>110.5</v>
      </c>
      <c r="E135" s="155">
        <v>110.5</v>
      </c>
      <c r="F135" s="155"/>
      <c r="G135" s="155"/>
      <c r="H135" s="155"/>
      <c r="I135" s="155"/>
      <c r="J135" s="155"/>
      <c r="K135" s="155"/>
      <c r="L135" s="159"/>
      <c r="M135" s="159"/>
    </row>
    <row r="136" ht="16.5" spans="1:13">
      <c r="A136" s="156"/>
      <c r="B136" s="157" t="s">
        <v>878</v>
      </c>
      <c r="C136" s="158">
        <v>66</v>
      </c>
      <c r="D136" s="158">
        <v>66</v>
      </c>
      <c r="E136" s="158">
        <v>66</v>
      </c>
      <c r="F136" s="158"/>
      <c r="G136" s="158"/>
      <c r="H136" s="158"/>
      <c r="I136" s="158"/>
      <c r="J136" s="158"/>
      <c r="K136" s="158"/>
      <c r="L136" s="159"/>
      <c r="M136" s="159"/>
    </row>
    <row r="137" ht="16.5" spans="1:13">
      <c r="A137" s="156"/>
      <c r="B137" s="157" t="s">
        <v>879</v>
      </c>
      <c r="C137" s="158">
        <v>11.5</v>
      </c>
      <c r="D137" s="158">
        <v>11.5</v>
      </c>
      <c r="E137" s="158">
        <v>11.5</v>
      </c>
      <c r="F137" s="158"/>
      <c r="G137" s="158"/>
      <c r="H137" s="158"/>
      <c r="I137" s="158"/>
      <c r="J137" s="158"/>
      <c r="K137" s="158"/>
      <c r="L137" s="159"/>
      <c r="M137" s="159"/>
    </row>
    <row r="138" ht="16.5" spans="1:13">
      <c r="A138" s="156"/>
      <c r="B138" s="157" t="s">
        <v>880</v>
      </c>
      <c r="C138" s="158">
        <v>12</v>
      </c>
      <c r="D138" s="158">
        <v>12</v>
      </c>
      <c r="E138" s="158">
        <v>12</v>
      </c>
      <c r="F138" s="158"/>
      <c r="G138" s="158"/>
      <c r="H138" s="158"/>
      <c r="I138" s="158"/>
      <c r="J138" s="158"/>
      <c r="K138" s="158"/>
      <c r="L138" s="159"/>
      <c r="M138" s="159"/>
    </row>
    <row r="139" ht="16.5" spans="1:13">
      <c r="A139" s="156"/>
      <c r="B139" s="157" t="s">
        <v>881</v>
      </c>
      <c r="C139" s="158">
        <v>5</v>
      </c>
      <c r="D139" s="158">
        <v>5</v>
      </c>
      <c r="E139" s="158">
        <v>5</v>
      </c>
      <c r="F139" s="158"/>
      <c r="G139" s="158"/>
      <c r="H139" s="158"/>
      <c r="I139" s="158"/>
      <c r="J139" s="158"/>
      <c r="K139" s="158"/>
      <c r="L139" s="159"/>
      <c r="M139" s="159"/>
    </row>
    <row r="140" ht="16.5" spans="1:13">
      <c r="A140" s="156"/>
      <c r="B140" s="157" t="s">
        <v>882</v>
      </c>
      <c r="C140" s="158">
        <v>8</v>
      </c>
      <c r="D140" s="158">
        <v>8</v>
      </c>
      <c r="E140" s="158">
        <v>8</v>
      </c>
      <c r="F140" s="158"/>
      <c r="G140" s="158"/>
      <c r="H140" s="158"/>
      <c r="I140" s="158"/>
      <c r="J140" s="158"/>
      <c r="K140" s="158"/>
      <c r="L140" s="159"/>
      <c r="M140" s="159"/>
    </row>
    <row r="141" ht="16.5" spans="1:13">
      <c r="A141" s="156"/>
      <c r="B141" s="157" t="s">
        <v>883</v>
      </c>
      <c r="C141" s="158">
        <v>8</v>
      </c>
      <c r="D141" s="158">
        <v>8</v>
      </c>
      <c r="E141" s="158">
        <v>8</v>
      </c>
      <c r="F141" s="158"/>
      <c r="G141" s="158"/>
      <c r="H141" s="158"/>
      <c r="I141" s="158"/>
      <c r="J141" s="158"/>
      <c r="K141" s="158"/>
      <c r="L141" s="159"/>
      <c r="M141" s="159"/>
    </row>
    <row r="142" ht="16.5" spans="1:13">
      <c r="A142" s="154" t="s">
        <v>456</v>
      </c>
      <c r="B142" s="151" t="s">
        <v>457</v>
      </c>
      <c r="C142" s="155">
        <v>90</v>
      </c>
      <c r="D142" s="155">
        <v>90</v>
      </c>
      <c r="E142" s="155">
        <v>90</v>
      </c>
      <c r="F142" s="155"/>
      <c r="G142" s="155"/>
      <c r="H142" s="155"/>
      <c r="I142" s="155"/>
      <c r="J142" s="155"/>
      <c r="K142" s="155"/>
      <c r="L142" s="159"/>
      <c r="M142" s="159"/>
    </row>
    <row r="143" ht="16.5" spans="1:13">
      <c r="A143" s="156"/>
      <c r="B143" s="157" t="s">
        <v>884</v>
      </c>
      <c r="C143" s="158">
        <v>90</v>
      </c>
      <c r="D143" s="158">
        <v>90</v>
      </c>
      <c r="E143" s="158">
        <v>90</v>
      </c>
      <c r="F143" s="158"/>
      <c r="G143" s="158"/>
      <c r="H143" s="158"/>
      <c r="I143" s="158"/>
      <c r="J143" s="158"/>
      <c r="K143" s="158"/>
      <c r="L143" s="159"/>
      <c r="M143" s="159"/>
    </row>
    <row r="144" ht="16.5" spans="1:13">
      <c r="A144" s="150"/>
      <c r="B144" s="151" t="s">
        <v>458</v>
      </c>
      <c r="C144" s="153">
        <v>1341.2311</v>
      </c>
      <c r="D144" s="153">
        <v>1341.2311</v>
      </c>
      <c r="E144" s="153">
        <v>1341.2311</v>
      </c>
      <c r="F144" s="153">
        <v>0</v>
      </c>
      <c r="G144" s="153">
        <v>0</v>
      </c>
      <c r="H144" s="153">
        <v>0</v>
      </c>
      <c r="I144" s="153">
        <v>0</v>
      </c>
      <c r="J144" s="153">
        <v>0</v>
      </c>
      <c r="K144" s="153">
        <v>0</v>
      </c>
      <c r="L144" s="160"/>
      <c r="M144" s="161"/>
    </row>
    <row r="145" ht="16.5" spans="1:13">
      <c r="A145" s="154" t="s">
        <v>459</v>
      </c>
      <c r="B145" s="151" t="s">
        <v>460</v>
      </c>
      <c r="C145" s="155">
        <v>172</v>
      </c>
      <c r="D145" s="155">
        <v>172</v>
      </c>
      <c r="E145" s="155">
        <v>172</v>
      </c>
      <c r="F145" s="155"/>
      <c r="G145" s="155"/>
      <c r="H145" s="155"/>
      <c r="I145" s="155"/>
      <c r="J145" s="155"/>
      <c r="K145" s="155"/>
      <c r="L145" s="159"/>
      <c r="M145" s="159"/>
    </row>
    <row r="146" ht="16.5" spans="1:13">
      <c r="A146" s="156"/>
      <c r="B146" s="157" t="s">
        <v>885</v>
      </c>
      <c r="C146" s="158">
        <v>13</v>
      </c>
      <c r="D146" s="158">
        <v>13</v>
      </c>
      <c r="E146" s="158">
        <v>13</v>
      </c>
      <c r="F146" s="158"/>
      <c r="G146" s="158"/>
      <c r="H146" s="158"/>
      <c r="I146" s="158"/>
      <c r="J146" s="158"/>
      <c r="K146" s="158"/>
      <c r="L146" s="159"/>
      <c r="M146" s="159"/>
    </row>
    <row r="147" ht="16.5" spans="1:13">
      <c r="A147" s="156"/>
      <c r="B147" s="157" t="s">
        <v>886</v>
      </c>
      <c r="C147" s="158">
        <v>15</v>
      </c>
      <c r="D147" s="158">
        <v>15</v>
      </c>
      <c r="E147" s="158">
        <v>15</v>
      </c>
      <c r="F147" s="158"/>
      <c r="G147" s="158"/>
      <c r="H147" s="158"/>
      <c r="I147" s="158"/>
      <c r="J147" s="158"/>
      <c r="K147" s="158"/>
      <c r="L147" s="159"/>
      <c r="M147" s="159"/>
    </row>
    <row r="148" ht="16.5" spans="1:13">
      <c r="A148" s="156"/>
      <c r="B148" s="157" t="s">
        <v>887</v>
      </c>
      <c r="C148" s="158">
        <v>59</v>
      </c>
      <c r="D148" s="158">
        <v>59</v>
      </c>
      <c r="E148" s="158">
        <v>59</v>
      </c>
      <c r="F148" s="158"/>
      <c r="G148" s="158"/>
      <c r="H148" s="158"/>
      <c r="I148" s="158"/>
      <c r="J148" s="158"/>
      <c r="K148" s="158"/>
      <c r="L148" s="159"/>
      <c r="M148" s="159"/>
    </row>
    <row r="149" ht="16.5" spans="1:13">
      <c r="A149" s="156"/>
      <c r="B149" s="157" t="s">
        <v>888</v>
      </c>
      <c r="C149" s="158">
        <v>85</v>
      </c>
      <c r="D149" s="158">
        <v>85</v>
      </c>
      <c r="E149" s="158">
        <v>85</v>
      </c>
      <c r="F149" s="158"/>
      <c r="G149" s="158"/>
      <c r="H149" s="158"/>
      <c r="I149" s="158"/>
      <c r="J149" s="158"/>
      <c r="K149" s="158"/>
      <c r="L149" s="159"/>
      <c r="M149" s="159"/>
    </row>
    <row r="150" ht="16.5" spans="1:13">
      <c r="A150" s="154" t="s">
        <v>461</v>
      </c>
      <c r="B150" s="151" t="s">
        <v>462</v>
      </c>
      <c r="C150" s="155">
        <v>81</v>
      </c>
      <c r="D150" s="155">
        <v>81</v>
      </c>
      <c r="E150" s="155">
        <v>81</v>
      </c>
      <c r="F150" s="155"/>
      <c r="G150" s="155"/>
      <c r="H150" s="155"/>
      <c r="I150" s="155"/>
      <c r="J150" s="155"/>
      <c r="K150" s="155"/>
      <c r="L150" s="159"/>
      <c r="M150" s="159"/>
    </row>
    <row r="151" ht="16.5" spans="1:13">
      <c r="A151" s="156"/>
      <c r="B151" s="157" t="s">
        <v>889</v>
      </c>
      <c r="C151" s="158">
        <v>36</v>
      </c>
      <c r="D151" s="158">
        <v>36</v>
      </c>
      <c r="E151" s="158">
        <v>36</v>
      </c>
      <c r="F151" s="158"/>
      <c r="G151" s="158"/>
      <c r="H151" s="158"/>
      <c r="I151" s="158"/>
      <c r="J151" s="158"/>
      <c r="K151" s="158"/>
      <c r="L151" s="159"/>
      <c r="M151" s="159"/>
    </row>
    <row r="152" ht="16.5" spans="1:13">
      <c r="A152" s="156"/>
      <c r="B152" s="157" t="s">
        <v>890</v>
      </c>
      <c r="C152" s="158">
        <v>45</v>
      </c>
      <c r="D152" s="158">
        <v>45</v>
      </c>
      <c r="E152" s="158">
        <v>45</v>
      </c>
      <c r="F152" s="158"/>
      <c r="G152" s="158"/>
      <c r="H152" s="158"/>
      <c r="I152" s="158"/>
      <c r="J152" s="158"/>
      <c r="K152" s="158"/>
      <c r="L152" s="159"/>
      <c r="M152" s="159"/>
    </row>
    <row r="153" ht="16.5" spans="1:13">
      <c r="A153" s="154" t="s">
        <v>463</v>
      </c>
      <c r="B153" s="151" t="s">
        <v>464</v>
      </c>
      <c r="C153" s="155">
        <v>192</v>
      </c>
      <c r="D153" s="155">
        <v>192</v>
      </c>
      <c r="E153" s="155">
        <v>192</v>
      </c>
      <c r="F153" s="155"/>
      <c r="G153" s="155"/>
      <c r="H153" s="155"/>
      <c r="I153" s="155"/>
      <c r="J153" s="155"/>
      <c r="K153" s="155"/>
      <c r="L153" s="159"/>
      <c r="M153" s="159"/>
    </row>
    <row r="154" ht="16.5" spans="1:13">
      <c r="A154" s="156"/>
      <c r="B154" s="157" t="s">
        <v>891</v>
      </c>
      <c r="C154" s="158">
        <v>32</v>
      </c>
      <c r="D154" s="158">
        <v>32</v>
      </c>
      <c r="E154" s="158">
        <v>32</v>
      </c>
      <c r="F154" s="158"/>
      <c r="G154" s="158"/>
      <c r="H154" s="158"/>
      <c r="I154" s="158"/>
      <c r="J154" s="158"/>
      <c r="K154" s="158"/>
      <c r="L154" s="159"/>
      <c r="M154" s="159"/>
    </row>
    <row r="155" ht="16.5" spans="1:13">
      <c r="A155" s="156"/>
      <c r="B155" s="157" t="s">
        <v>892</v>
      </c>
      <c r="C155" s="158">
        <v>160</v>
      </c>
      <c r="D155" s="158">
        <v>160</v>
      </c>
      <c r="E155" s="158">
        <v>160</v>
      </c>
      <c r="F155" s="158"/>
      <c r="G155" s="158"/>
      <c r="H155" s="158"/>
      <c r="I155" s="158"/>
      <c r="J155" s="158"/>
      <c r="K155" s="158"/>
      <c r="L155" s="159"/>
      <c r="M155" s="159"/>
    </row>
    <row r="156" ht="16.5" spans="1:13">
      <c r="A156" s="154" t="s">
        <v>465</v>
      </c>
      <c r="B156" s="151" t="s">
        <v>466</v>
      </c>
      <c r="C156" s="155">
        <v>32</v>
      </c>
      <c r="D156" s="155">
        <v>32</v>
      </c>
      <c r="E156" s="155">
        <v>32</v>
      </c>
      <c r="F156" s="155"/>
      <c r="G156" s="155"/>
      <c r="H156" s="155"/>
      <c r="I156" s="155"/>
      <c r="J156" s="155"/>
      <c r="K156" s="155"/>
      <c r="L156" s="159"/>
      <c r="M156" s="159"/>
    </row>
    <row r="157" ht="16.5" spans="1:13">
      <c r="A157" s="156"/>
      <c r="B157" s="157" t="s">
        <v>893</v>
      </c>
      <c r="C157" s="158">
        <v>10</v>
      </c>
      <c r="D157" s="158">
        <v>10</v>
      </c>
      <c r="E157" s="158">
        <v>10</v>
      </c>
      <c r="F157" s="158"/>
      <c r="G157" s="158"/>
      <c r="H157" s="158"/>
      <c r="I157" s="158"/>
      <c r="J157" s="158"/>
      <c r="K157" s="158"/>
      <c r="L157" s="159"/>
      <c r="M157" s="159"/>
    </row>
    <row r="158" ht="16.5" spans="1:13">
      <c r="A158" s="156"/>
      <c r="B158" s="157" t="s">
        <v>894</v>
      </c>
      <c r="C158" s="158">
        <v>22</v>
      </c>
      <c r="D158" s="158">
        <v>22</v>
      </c>
      <c r="E158" s="158">
        <v>22</v>
      </c>
      <c r="F158" s="158"/>
      <c r="G158" s="158"/>
      <c r="H158" s="158"/>
      <c r="I158" s="158"/>
      <c r="J158" s="158"/>
      <c r="K158" s="158"/>
      <c r="L158" s="159"/>
      <c r="M158" s="159"/>
    </row>
    <row r="159" ht="16.5" spans="1:13">
      <c r="A159" s="154" t="s">
        <v>467</v>
      </c>
      <c r="B159" s="151" t="s">
        <v>468</v>
      </c>
      <c r="C159" s="155">
        <v>15</v>
      </c>
      <c r="D159" s="155">
        <v>15</v>
      </c>
      <c r="E159" s="155">
        <v>15</v>
      </c>
      <c r="F159" s="155"/>
      <c r="G159" s="155"/>
      <c r="H159" s="155"/>
      <c r="I159" s="155"/>
      <c r="J159" s="155"/>
      <c r="K159" s="155"/>
      <c r="L159" s="159"/>
      <c r="M159" s="159"/>
    </row>
    <row r="160" ht="16.5" spans="1:13">
      <c r="A160" s="156"/>
      <c r="B160" s="157" t="s">
        <v>895</v>
      </c>
      <c r="C160" s="158">
        <v>15</v>
      </c>
      <c r="D160" s="158">
        <v>15</v>
      </c>
      <c r="E160" s="158">
        <v>15</v>
      </c>
      <c r="F160" s="158"/>
      <c r="G160" s="158"/>
      <c r="H160" s="158"/>
      <c r="I160" s="158"/>
      <c r="J160" s="158"/>
      <c r="K160" s="158"/>
      <c r="L160" s="159"/>
      <c r="M160" s="159"/>
    </row>
    <row r="161" ht="16.5" spans="1:13">
      <c r="A161" s="154" t="s">
        <v>469</v>
      </c>
      <c r="B161" s="151" t="s">
        <v>470</v>
      </c>
      <c r="C161" s="155">
        <v>20</v>
      </c>
      <c r="D161" s="155">
        <v>20</v>
      </c>
      <c r="E161" s="155">
        <v>20</v>
      </c>
      <c r="F161" s="155"/>
      <c r="G161" s="155"/>
      <c r="H161" s="155"/>
      <c r="I161" s="155"/>
      <c r="J161" s="155"/>
      <c r="K161" s="155"/>
      <c r="L161" s="159"/>
      <c r="M161" s="159"/>
    </row>
    <row r="162" ht="16.5" spans="1:13">
      <c r="A162" s="156"/>
      <c r="B162" s="157" t="s">
        <v>896</v>
      </c>
      <c r="C162" s="158">
        <v>20</v>
      </c>
      <c r="D162" s="158">
        <v>20</v>
      </c>
      <c r="E162" s="158">
        <v>20</v>
      </c>
      <c r="F162" s="158"/>
      <c r="G162" s="158"/>
      <c r="H162" s="158"/>
      <c r="I162" s="158"/>
      <c r="J162" s="158"/>
      <c r="K162" s="158"/>
      <c r="L162" s="159"/>
      <c r="M162" s="159"/>
    </row>
    <row r="163" ht="16.5" spans="1:13">
      <c r="A163" s="154" t="s">
        <v>473</v>
      </c>
      <c r="B163" s="151" t="s">
        <v>474</v>
      </c>
      <c r="C163" s="155">
        <v>22.5</v>
      </c>
      <c r="D163" s="155">
        <v>22.5</v>
      </c>
      <c r="E163" s="155">
        <v>22.5</v>
      </c>
      <c r="F163" s="155"/>
      <c r="G163" s="155"/>
      <c r="H163" s="155"/>
      <c r="I163" s="155"/>
      <c r="J163" s="155"/>
      <c r="K163" s="155"/>
      <c r="L163" s="159"/>
      <c r="M163" s="159"/>
    </row>
    <row r="164" ht="16.5" spans="1:13">
      <c r="A164" s="156"/>
      <c r="B164" s="157" t="s">
        <v>897</v>
      </c>
      <c r="C164" s="158">
        <v>22.5</v>
      </c>
      <c r="D164" s="158">
        <v>22.5</v>
      </c>
      <c r="E164" s="158">
        <v>22.5</v>
      </c>
      <c r="F164" s="158"/>
      <c r="G164" s="158"/>
      <c r="H164" s="158"/>
      <c r="I164" s="158"/>
      <c r="J164" s="158"/>
      <c r="K164" s="158"/>
      <c r="L164" s="159"/>
      <c r="M164" s="159"/>
    </row>
    <row r="165" ht="16.5" spans="1:13">
      <c r="A165" s="154" t="s">
        <v>475</v>
      </c>
      <c r="B165" s="151" t="s">
        <v>476</v>
      </c>
      <c r="C165" s="155">
        <v>32</v>
      </c>
      <c r="D165" s="155">
        <v>32</v>
      </c>
      <c r="E165" s="155">
        <v>32</v>
      </c>
      <c r="F165" s="155"/>
      <c r="G165" s="155"/>
      <c r="H165" s="155"/>
      <c r="I165" s="155"/>
      <c r="J165" s="155"/>
      <c r="K165" s="155"/>
      <c r="L165" s="159"/>
      <c r="M165" s="159"/>
    </row>
    <row r="166" ht="16.5" spans="1:13">
      <c r="A166" s="156"/>
      <c r="B166" s="157" t="s">
        <v>898</v>
      </c>
      <c r="C166" s="158">
        <v>32</v>
      </c>
      <c r="D166" s="158">
        <v>32</v>
      </c>
      <c r="E166" s="158">
        <v>32</v>
      </c>
      <c r="F166" s="158"/>
      <c r="G166" s="158"/>
      <c r="H166" s="158"/>
      <c r="I166" s="158"/>
      <c r="J166" s="158"/>
      <c r="K166" s="158"/>
      <c r="L166" s="159"/>
      <c r="M166" s="159"/>
    </row>
    <row r="167" ht="16.5" spans="1:13">
      <c r="A167" s="154" t="s">
        <v>477</v>
      </c>
      <c r="B167" s="151" t="s">
        <v>478</v>
      </c>
      <c r="C167" s="155">
        <v>186</v>
      </c>
      <c r="D167" s="155">
        <v>186</v>
      </c>
      <c r="E167" s="155">
        <v>186</v>
      </c>
      <c r="F167" s="155"/>
      <c r="G167" s="155"/>
      <c r="H167" s="155"/>
      <c r="I167" s="155"/>
      <c r="J167" s="155"/>
      <c r="K167" s="155"/>
      <c r="L167" s="159"/>
      <c r="M167" s="159"/>
    </row>
    <row r="168" ht="16.5" spans="1:13">
      <c r="A168" s="156"/>
      <c r="B168" s="157" t="s">
        <v>899</v>
      </c>
      <c r="C168" s="158">
        <v>35</v>
      </c>
      <c r="D168" s="158">
        <v>35</v>
      </c>
      <c r="E168" s="158">
        <v>35</v>
      </c>
      <c r="F168" s="158"/>
      <c r="G168" s="158"/>
      <c r="H168" s="158"/>
      <c r="I168" s="158"/>
      <c r="J168" s="158"/>
      <c r="K168" s="158"/>
      <c r="L168" s="159"/>
      <c r="M168" s="159"/>
    </row>
    <row r="169" ht="16.5" spans="1:13">
      <c r="A169" s="156"/>
      <c r="B169" s="157" t="s">
        <v>900</v>
      </c>
      <c r="C169" s="158">
        <v>98</v>
      </c>
      <c r="D169" s="158">
        <v>98</v>
      </c>
      <c r="E169" s="158">
        <v>98</v>
      </c>
      <c r="F169" s="158"/>
      <c r="G169" s="158"/>
      <c r="H169" s="158"/>
      <c r="I169" s="158"/>
      <c r="J169" s="158"/>
      <c r="K169" s="158"/>
      <c r="L169" s="159"/>
      <c r="M169" s="159"/>
    </row>
    <row r="170" ht="16.5" spans="1:13">
      <c r="A170" s="156"/>
      <c r="B170" s="157" t="s">
        <v>901</v>
      </c>
      <c r="C170" s="158">
        <v>17</v>
      </c>
      <c r="D170" s="158">
        <v>17</v>
      </c>
      <c r="E170" s="158">
        <v>17</v>
      </c>
      <c r="F170" s="158"/>
      <c r="G170" s="158"/>
      <c r="H170" s="158"/>
      <c r="I170" s="158"/>
      <c r="J170" s="158"/>
      <c r="K170" s="158"/>
      <c r="L170" s="159"/>
      <c r="M170" s="159"/>
    </row>
    <row r="171" ht="16.5" spans="1:13">
      <c r="A171" s="156"/>
      <c r="B171" s="157" t="s">
        <v>902</v>
      </c>
      <c r="C171" s="158">
        <v>36</v>
      </c>
      <c r="D171" s="158">
        <v>36</v>
      </c>
      <c r="E171" s="158">
        <v>36</v>
      </c>
      <c r="F171" s="158"/>
      <c r="G171" s="158"/>
      <c r="H171" s="158"/>
      <c r="I171" s="158"/>
      <c r="J171" s="158"/>
      <c r="K171" s="158"/>
      <c r="L171" s="159"/>
      <c r="M171" s="159"/>
    </row>
    <row r="172" ht="16.5" spans="1:13">
      <c r="A172" s="154" t="s">
        <v>479</v>
      </c>
      <c r="B172" s="151" t="s">
        <v>480</v>
      </c>
      <c r="C172" s="155">
        <v>70</v>
      </c>
      <c r="D172" s="155">
        <v>70</v>
      </c>
      <c r="E172" s="155">
        <v>70</v>
      </c>
      <c r="F172" s="155"/>
      <c r="G172" s="155"/>
      <c r="H172" s="155"/>
      <c r="I172" s="155"/>
      <c r="J172" s="155"/>
      <c r="K172" s="155"/>
      <c r="L172" s="159"/>
      <c r="M172" s="159"/>
    </row>
    <row r="173" ht="16.5" spans="1:13">
      <c r="A173" s="156"/>
      <c r="B173" s="157" t="s">
        <v>903</v>
      </c>
      <c r="C173" s="158">
        <v>6</v>
      </c>
      <c r="D173" s="158">
        <v>6</v>
      </c>
      <c r="E173" s="158">
        <v>6</v>
      </c>
      <c r="F173" s="158"/>
      <c r="G173" s="158"/>
      <c r="H173" s="158"/>
      <c r="I173" s="158"/>
      <c r="J173" s="158"/>
      <c r="K173" s="158"/>
      <c r="L173" s="159"/>
      <c r="M173" s="159"/>
    </row>
    <row r="174" ht="16.5" spans="1:13">
      <c r="A174" s="156"/>
      <c r="B174" s="157" t="s">
        <v>904</v>
      </c>
      <c r="C174" s="158">
        <v>14</v>
      </c>
      <c r="D174" s="158">
        <v>14</v>
      </c>
      <c r="E174" s="158">
        <v>14</v>
      </c>
      <c r="F174" s="158"/>
      <c r="G174" s="158"/>
      <c r="H174" s="158"/>
      <c r="I174" s="158"/>
      <c r="J174" s="158"/>
      <c r="K174" s="158"/>
      <c r="L174" s="159"/>
      <c r="M174" s="159"/>
    </row>
    <row r="175" ht="16.5" spans="1:13">
      <c r="A175" s="156"/>
      <c r="B175" s="157" t="s">
        <v>905</v>
      </c>
      <c r="C175" s="158">
        <v>10</v>
      </c>
      <c r="D175" s="158">
        <v>10</v>
      </c>
      <c r="E175" s="158">
        <v>10</v>
      </c>
      <c r="F175" s="158"/>
      <c r="G175" s="158"/>
      <c r="H175" s="158"/>
      <c r="I175" s="158"/>
      <c r="J175" s="158"/>
      <c r="K175" s="158"/>
      <c r="L175" s="159"/>
      <c r="M175" s="159"/>
    </row>
    <row r="176" ht="16.5" spans="1:13">
      <c r="A176" s="156"/>
      <c r="B176" s="157" t="s">
        <v>906</v>
      </c>
      <c r="C176" s="158">
        <v>30</v>
      </c>
      <c r="D176" s="158">
        <v>30</v>
      </c>
      <c r="E176" s="158">
        <v>30</v>
      </c>
      <c r="F176" s="158"/>
      <c r="G176" s="158"/>
      <c r="H176" s="158"/>
      <c r="I176" s="158"/>
      <c r="J176" s="158"/>
      <c r="K176" s="158"/>
      <c r="L176" s="159"/>
      <c r="M176" s="159"/>
    </row>
    <row r="177" ht="16.5" spans="1:13">
      <c r="A177" s="156"/>
      <c r="B177" s="157" t="s">
        <v>907</v>
      </c>
      <c r="C177" s="158">
        <v>10</v>
      </c>
      <c r="D177" s="158">
        <v>10</v>
      </c>
      <c r="E177" s="158">
        <v>10</v>
      </c>
      <c r="F177" s="158"/>
      <c r="G177" s="158"/>
      <c r="H177" s="158"/>
      <c r="I177" s="158"/>
      <c r="J177" s="158"/>
      <c r="K177" s="158"/>
      <c r="L177" s="159"/>
      <c r="M177" s="159"/>
    </row>
    <row r="178" ht="16.5" spans="1:13">
      <c r="A178" s="154" t="s">
        <v>481</v>
      </c>
      <c r="B178" s="151" t="s">
        <v>482</v>
      </c>
      <c r="C178" s="155">
        <v>347.7311</v>
      </c>
      <c r="D178" s="155">
        <v>347.7311</v>
      </c>
      <c r="E178" s="155">
        <v>347.7311</v>
      </c>
      <c r="F178" s="155"/>
      <c r="G178" s="155"/>
      <c r="H178" s="155"/>
      <c r="I178" s="155"/>
      <c r="J178" s="155"/>
      <c r="K178" s="155"/>
      <c r="L178" s="159"/>
      <c r="M178" s="159"/>
    </row>
    <row r="179" ht="16.5" spans="1:13">
      <c r="A179" s="156"/>
      <c r="B179" s="157" t="s">
        <v>908</v>
      </c>
      <c r="C179" s="158">
        <v>6.5</v>
      </c>
      <c r="D179" s="158">
        <v>6.5</v>
      </c>
      <c r="E179" s="158">
        <v>6.5</v>
      </c>
      <c r="F179" s="158"/>
      <c r="G179" s="158"/>
      <c r="H179" s="158"/>
      <c r="I179" s="158"/>
      <c r="J179" s="158"/>
      <c r="K179" s="158"/>
      <c r="L179" s="159"/>
      <c r="M179" s="159"/>
    </row>
    <row r="180" ht="16.5" spans="1:13">
      <c r="A180" s="156"/>
      <c r="B180" s="157" t="s">
        <v>909</v>
      </c>
      <c r="C180" s="158">
        <v>150</v>
      </c>
      <c r="D180" s="158">
        <v>150</v>
      </c>
      <c r="E180" s="158">
        <v>150</v>
      </c>
      <c r="F180" s="158"/>
      <c r="G180" s="158"/>
      <c r="H180" s="158"/>
      <c r="I180" s="158"/>
      <c r="J180" s="158"/>
      <c r="K180" s="158"/>
      <c r="L180" s="159"/>
      <c r="M180" s="159"/>
    </row>
    <row r="181" ht="16.5" spans="1:13">
      <c r="A181" s="156"/>
      <c r="B181" s="157" t="s">
        <v>910</v>
      </c>
      <c r="C181" s="158">
        <v>5.2311</v>
      </c>
      <c r="D181" s="158">
        <v>5.2311</v>
      </c>
      <c r="E181" s="158">
        <v>5.2311</v>
      </c>
      <c r="F181" s="158"/>
      <c r="G181" s="158"/>
      <c r="H181" s="158"/>
      <c r="I181" s="158"/>
      <c r="J181" s="158"/>
      <c r="K181" s="158"/>
      <c r="L181" s="159"/>
      <c r="M181" s="159"/>
    </row>
    <row r="182" ht="16.5" spans="1:13">
      <c r="A182" s="156"/>
      <c r="B182" s="157" t="s">
        <v>911</v>
      </c>
      <c r="C182" s="158">
        <v>117</v>
      </c>
      <c r="D182" s="158">
        <v>117</v>
      </c>
      <c r="E182" s="158">
        <v>117</v>
      </c>
      <c r="F182" s="158"/>
      <c r="G182" s="158"/>
      <c r="H182" s="158"/>
      <c r="I182" s="158"/>
      <c r="J182" s="158"/>
      <c r="K182" s="158"/>
      <c r="L182" s="159"/>
      <c r="M182" s="159"/>
    </row>
    <row r="183" ht="16.5" spans="1:13">
      <c r="A183" s="156"/>
      <c r="B183" s="157" t="s">
        <v>912</v>
      </c>
      <c r="C183" s="158">
        <v>60</v>
      </c>
      <c r="D183" s="158">
        <v>60</v>
      </c>
      <c r="E183" s="158">
        <v>60</v>
      </c>
      <c r="F183" s="158"/>
      <c r="G183" s="158"/>
      <c r="H183" s="158"/>
      <c r="I183" s="158"/>
      <c r="J183" s="158"/>
      <c r="K183" s="158"/>
      <c r="L183" s="159"/>
      <c r="M183" s="159"/>
    </row>
    <row r="184" ht="16.5" spans="1:13">
      <c r="A184" s="156"/>
      <c r="B184" s="157" t="s">
        <v>913</v>
      </c>
      <c r="C184" s="158">
        <v>9</v>
      </c>
      <c r="D184" s="158">
        <v>9</v>
      </c>
      <c r="E184" s="158">
        <v>9</v>
      </c>
      <c r="F184" s="158"/>
      <c r="G184" s="158"/>
      <c r="H184" s="158"/>
      <c r="I184" s="158"/>
      <c r="J184" s="158"/>
      <c r="K184" s="158"/>
      <c r="L184" s="159"/>
      <c r="M184" s="159"/>
    </row>
    <row r="185" ht="16.5" spans="1:13">
      <c r="A185" s="154" t="s">
        <v>485</v>
      </c>
      <c r="B185" s="151" t="s">
        <v>486</v>
      </c>
      <c r="C185" s="155">
        <v>21</v>
      </c>
      <c r="D185" s="155">
        <v>21</v>
      </c>
      <c r="E185" s="155">
        <v>21</v>
      </c>
      <c r="F185" s="155"/>
      <c r="G185" s="155"/>
      <c r="H185" s="155"/>
      <c r="I185" s="155"/>
      <c r="J185" s="155"/>
      <c r="K185" s="155"/>
      <c r="L185" s="159"/>
      <c r="M185" s="159"/>
    </row>
    <row r="186" ht="16.5" spans="1:13">
      <c r="A186" s="156"/>
      <c r="B186" s="157" t="s">
        <v>914</v>
      </c>
      <c r="C186" s="158">
        <v>21</v>
      </c>
      <c r="D186" s="158">
        <v>21</v>
      </c>
      <c r="E186" s="158">
        <v>21</v>
      </c>
      <c r="F186" s="158"/>
      <c r="G186" s="158"/>
      <c r="H186" s="158"/>
      <c r="I186" s="158"/>
      <c r="J186" s="158"/>
      <c r="K186" s="158"/>
      <c r="L186" s="159"/>
      <c r="M186" s="159"/>
    </row>
    <row r="187" ht="16.5" spans="1:13">
      <c r="A187" s="154" t="s">
        <v>487</v>
      </c>
      <c r="B187" s="151" t="s">
        <v>488</v>
      </c>
      <c r="C187" s="155">
        <v>35</v>
      </c>
      <c r="D187" s="155">
        <v>35</v>
      </c>
      <c r="E187" s="155">
        <v>35</v>
      </c>
      <c r="F187" s="155"/>
      <c r="G187" s="155"/>
      <c r="H187" s="155"/>
      <c r="I187" s="155"/>
      <c r="J187" s="155"/>
      <c r="K187" s="155"/>
      <c r="L187" s="159"/>
      <c r="M187" s="159"/>
    </row>
    <row r="188" ht="16.5" spans="1:13">
      <c r="A188" s="156"/>
      <c r="B188" s="157" t="s">
        <v>915</v>
      </c>
      <c r="C188" s="158">
        <v>35</v>
      </c>
      <c r="D188" s="158">
        <v>35</v>
      </c>
      <c r="E188" s="158">
        <v>35</v>
      </c>
      <c r="F188" s="158"/>
      <c r="G188" s="158"/>
      <c r="H188" s="158"/>
      <c r="I188" s="158"/>
      <c r="J188" s="158"/>
      <c r="K188" s="158"/>
      <c r="L188" s="159"/>
      <c r="M188" s="159"/>
    </row>
    <row r="189" ht="16.5" spans="1:13">
      <c r="A189" s="154" t="s">
        <v>489</v>
      </c>
      <c r="B189" s="151" t="s">
        <v>490</v>
      </c>
      <c r="C189" s="155">
        <v>115</v>
      </c>
      <c r="D189" s="155">
        <v>115</v>
      </c>
      <c r="E189" s="155">
        <v>115</v>
      </c>
      <c r="F189" s="155"/>
      <c r="G189" s="155"/>
      <c r="H189" s="155"/>
      <c r="I189" s="155"/>
      <c r="J189" s="155"/>
      <c r="K189" s="155"/>
      <c r="L189" s="159"/>
      <c r="M189" s="159"/>
    </row>
    <row r="190" ht="16.5" spans="1:13">
      <c r="A190" s="156"/>
      <c r="B190" s="157" t="s">
        <v>916</v>
      </c>
      <c r="C190" s="158">
        <v>10</v>
      </c>
      <c r="D190" s="158">
        <v>10</v>
      </c>
      <c r="E190" s="158">
        <v>10</v>
      </c>
      <c r="F190" s="158"/>
      <c r="G190" s="158"/>
      <c r="H190" s="158"/>
      <c r="I190" s="158"/>
      <c r="J190" s="158"/>
      <c r="K190" s="158"/>
      <c r="L190" s="159"/>
      <c r="M190" s="159"/>
    </row>
    <row r="191" ht="16.5" spans="1:13">
      <c r="A191" s="156"/>
      <c r="B191" s="157" t="s">
        <v>917</v>
      </c>
      <c r="C191" s="158">
        <v>25</v>
      </c>
      <c r="D191" s="158">
        <v>25</v>
      </c>
      <c r="E191" s="158">
        <v>25</v>
      </c>
      <c r="F191" s="158"/>
      <c r="G191" s="158"/>
      <c r="H191" s="158"/>
      <c r="I191" s="158"/>
      <c r="J191" s="158"/>
      <c r="K191" s="158"/>
      <c r="L191" s="159"/>
      <c r="M191" s="159"/>
    </row>
    <row r="192" ht="16.5" spans="1:13">
      <c r="A192" s="156"/>
      <c r="B192" s="157" t="s">
        <v>918</v>
      </c>
      <c r="C192" s="158">
        <v>80</v>
      </c>
      <c r="D192" s="158">
        <v>80</v>
      </c>
      <c r="E192" s="158">
        <v>80</v>
      </c>
      <c r="F192" s="158"/>
      <c r="G192" s="158"/>
      <c r="H192" s="158"/>
      <c r="I192" s="158"/>
      <c r="J192" s="158"/>
      <c r="K192" s="158"/>
      <c r="L192" s="159"/>
      <c r="M192" s="159"/>
    </row>
    <row r="193" ht="16.5" spans="1:13">
      <c r="A193" s="150"/>
      <c r="B193" s="151" t="s">
        <v>491</v>
      </c>
      <c r="C193" s="153">
        <v>52647.542955</v>
      </c>
      <c r="D193" s="153">
        <v>26332.915208</v>
      </c>
      <c r="E193" s="153">
        <v>25285.239535</v>
      </c>
      <c r="F193" s="153">
        <v>1047.675673</v>
      </c>
      <c r="G193" s="153">
        <v>0</v>
      </c>
      <c r="H193" s="153">
        <v>26314.627747</v>
      </c>
      <c r="I193" s="153">
        <v>26314.627747</v>
      </c>
      <c r="J193" s="153">
        <v>0</v>
      </c>
      <c r="K193" s="153">
        <v>0</v>
      </c>
      <c r="L193" s="160"/>
      <c r="M193" s="161"/>
    </row>
    <row r="194" ht="16.5" spans="1:13">
      <c r="A194" s="154" t="s">
        <v>492</v>
      </c>
      <c r="B194" s="151" t="s">
        <v>493</v>
      </c>
      <c r="C194" s="155">
        <v>7557.02</v>
      </c>
      <c r="D194" s="155">
        <v>7557.02</v>
      </c>
      <c r="E194" s="155">
        <v>7557.02</v>
      </c>
      <c r="F194" s="155"/>
      <c r="G194" s="155"/>
      <c r="H194" s="155"/>
      <c r="I194" s="155"/>
      <c r="J194" s="155"/>
      <c r="K194" s="155"/>
      <c r="L194" s="159"/>
      <c r="M194" s="159"/>
    </row>
    <row r="195" ht="16.5" spans="1:13">
      <c r="A195" s="156"/>
      <c r="B195" s="157" t="s">
        <v>919</v>
      </c>
      <c r="C195" s="158">
        <v>12.61</v>
      </c>
      <c r="D195" s="158">
        <v>12.61</v>
      </c>
      <c r="E195" s="158">
        <v>12.61</v>
      </c>
      <c r="F195" s="158"/>
      <c r="G195" s="158"/>
      <c r="H195" s="158"/>
      <c r="I195" s="158"/>
      <c r="J195" s="158"/>
      <c r="K195" s="158"/>
      <c r="L195" s="159"/>
      <c r="M195" s="159"/>
    </row>
    <row r="196" ht="16.5" spans="1:13">
      <c r="A196" s="156"/>
      <c r="B196" s="157" t="s">
        <v>920</v>
      </c>
      <c r="C196" s="158">
        <v>122.5</v>
      </c>
      <c r="D196" s="158">
        <v>122.5</v>
      </c>
      <c r="E196" s="158">
        <v>122.5</v>
      </c>
      <c r="F196" s="158"/>
      <c r="G196" s="158"/>
      <c r="H196" s="158"/>
      <c r="I196" s="158"/>
      <c r="J196" s="158"/>
      <c r="K196" s="158"/>
      <c r="L196" s="159"/>
      <c r="M196" s="159"/>
    </row>
    <row r="197" ht="16.5" spans="1:13">
      <c r="A197" s="156"/>
      <c r="B197" s="157" t="s">
        <v>921</v>
      </c>
      <c r="C197" s="158">
        <v>14</v>
      </c>
      <c r="D197" s="158">
        <v>14</v>
      </c>
      <c r="E197" s="158">
        <v>14</v>
      </c>
      <c r="F197" s="158"/>
      <c r="G197" s="158"/>
      <c r="H197" s="158"/>
      <c r="I197" s="158"/>
      <c r="J197" s="158"/>
      <c r="K197" s="158"/>
      <c r="L197" s="159"/>
      <c r="M197" s="159"/>
    </row>
    <row r="198" ht="16.5" spans="1:13">
      <c r="A198" s="156"/>
      <c r="B198" s="157" t="s">
        <v>922</v>
      </c>
      <c r="C198" s="158">
        <v>17.4</v>
      </c>
      <c r="D198" s="158">
        <v>17.4</v>
      </c>
      <c r="E198" s="158">
        <v>17.4</v>
      </c>
      <c r="F198" s="158"/>
      <c r="G198" s="158"/>
      <c r="H198" s="158"/>
      <c r="I198" s="158"/>
      <c r="J198" s="158"/>
      <c r="K198" s="158"/>
      <c r="L198" s="159"/>
      <c r="M198" s="159"/>
    </row>
    <row r="199" ht="16.5" spans="1:13">
      <c r="A199" s="156"/>
      <c r="B199" s="157" t="s">
        <v>923</v>
      </c>
      <c r="C199" s="158">
        <v>3</v>
      </c>
      <c r="D199" s="158">
        <v>3</v>
      </c>
      <c r="E199" s="158">
        <v>3</v>
      </c>
      <c r="F199" s="158"/>
      <c r="G199" s="158"/>
      <c r="H199" s="158"/>
      <c r="I199" s="158"/>
      <c r="J199" s="158"/>
      <c r="K199" s="158"/>
      <c r="L199" s="159"/>
      <c r="M199" s="159"/>
    </row>
    <row r="200" ht="16.5" spans="1:13">
      <c r="A200" s="156"/>
      <c r="B200" s="157" t="s">
        <v>924</v>
      </c>
      <c r="C200" s="158">
        <v>8</v>
      </c>
      <c r="D200" s="158">
        <v>8</v>
      </c>
      <c r="E200" s="158">
        <v>8</v>
      </c>
      <c r="F200" s="158"/>
      <c r="G200" s="158"/>
      <c r="H200" s="158"/>
      <c r="I200" s="158"/>
      <c r="J200" s="158"/>
      <c r="K200" s="158"/>
      <c r="L200" s="159"/>
      <c r="M200" s="159"/>
    </row>
    <row r="201" ht="16.5" spans="1:13">
      <c r="A201" s="156"/>
      <c r="B201" s="157" t="s">
        <v>925</v>
      </c>
      <c r="C201" s="158">
        <v>28</v>
      </c>
      <c r="D201" s="158">
        <v>28</v>
      </c>
      <c r="E201" s="158">
        <v>28</v>
      </c>
      <c r="F201" s="158"/>
      <c r="G201" s="158"/>
      <c r="H201" s="158"/>
      <c r="I201" s="158"/>
      <c r="J201" s="158"/>
      <c r="K201" s="158"/>
      <c r="L201" s="159"/>
      <c r="M201" s="159"/>
    </row>
    <row r="202" ht="16.5" spans="1:13">
      <c r="A202" s="156"/>
      <c r="B202" s="157" t="s">
        <v>926</v>
      </c>
      <c r="C202" s="158">
        <v>5</v>
      </c>
      <c r="D202" s="158">
        <v>5</v>
      </c>
      <c r="E202" s="158">
        <v>5</v>
      </c>
      <c r="F202" s="158"/>
      <c r="G202" s="158"/>
      <c r="H202" s="158"/>
      <c r="I202" s="158"/>
      <c r="J202" s="158"/>
      <c r="K202" s="158"/>
      <c r="L202" s="159"/>
      <c r="M202" s="159"/>
    </row>
    <row r="203" ht="16.5" spans="1:13">
      <c r="A203" s="156"/>
      <c r="B203" s="157" t="s">
        <v>927</v>
      </c>
      <c r="C203" s="158">
        <v>5</v>
      </c>
      <c r="D203" s="158">
        <v>5</v>
      </c>
      <c r="E203" s="158">
        <v>5</v>
      </c>
      <c r="F203" s="158"/>
      <c r="G203" s="158"/>
      <c r="H203" s="158"/>
      <c r="I203" s="158"/>
      <c r="J203" s="158"/>
      <c r="K203" s="158"/>
      <c r="L203" s="159"/>
      <c r="M203" s="159"/>
    </row>
    <row r="204" ht="16.5" spans="1:13">
      <c r="A204" s="156"/>
      <c r="B204" s="157" t="s">
        <v>928</v>
      </c>
      <c r="C204" s="158">
        <v>35</v>
      </c>
      <c r="D204" s="158">
        <v>35</v>
      </c>
      <c r="E204" s="158">
        <v>35</v>
      </c>
      <c r="F204" s="158"/>
      <c r="G204" s="158"/>
      <c r="H204" s="158"/>
      <c r="I204" s="158"/>
      <c r="J204" s="158"/>
      <c r="K204" s="158"/>
      <c r="L204" s="159"/>
      <c r="M204" s="159"/>
    </row>
    <row r="205" ht="16.5" spans="1:13">
      <c r="A205" s="156"/>
      <c r="B205" s="157" t="s">
        <v>929</v>
      </c>
      <c r="C205" s="158">
        <v>20</v>
      </c>
      <c r="D205" s="158">
        <v>20</v>
      </c>
      <c r="E205" s="158">
        <v>20</v>
      </c>
      <c r="F205" s="158"/>
      <c r="G205" s="158"/>
      <c r="H205" s="158"/>
      <c r="I205" s="158"/>
      <c r="J205" s="158"/>
      <c r="K205" s="158"/>
      <c r="L205" s="159"/>
      <c r="M205" s="159"/>
    </row>
    <row r="206" ht="16.5" spans="1:13">
      <c r="A206" s="156"/>
      <c r="B206" s="157" t="s">
        <v>930</v>
      </c>
      <c r="C206" s="158">
        <v>10</v>
      </c>
      <c r="D206" s="158">
        <v>10</v>
      </c>
      <c r="E206" s="158">
        <v>10</v>
      </c>
      <c r="F206" s="158"/>
      <c r="G206" s="158"/>
      <c r="H206" s="158"/>
      <c r="I206" s="158"/>
      <c r="J206" s="158"/>
      <c r="K206" s="158"/>
      <c r="L206" s="159"/>
      <c r="M206" s="159"/>
    </row>
    <row r="207" ht="16.5" spans="1:13">
      <c r="A207" s="156"/>
      <c r="B207" s="157" t="s">
        <v>931</v>
      </c>
      <c r="C207" s="158">
        <v>253</v>
      </c>
      <c r="D207" s="158">
        <v>253</v>
      </c>
      <c r="E207" s="158">
        <v>253</v>
      </c>
      <c r="F207" s="158"/>
      <c r="G207" s="158"/>
      <c r="H207" s="158"/>
      <c r="I207" s="158"/>
      <c r="J207" s="158"/>
      <c r="K207" s="158"/>
      <c r="L207" s="159"/>
      <c r="M207" s="159"/>
    </row>
    <row r="208" ht="16.5" spans="1:13">
      <c r="A208" s="156"/>
      <c r="B208" s="157" t="s">
        <v>932</v>
      </c>
      <c r="C208" s="158">
        <v>50</v>
      </c>
      <c r="D208" s="158">
        <v>50</v>
      </c>
      <c r="E208" s="158">
        <v>50</v>
      </c>
      <c r="F208" s="158"/>
      <c r="G208" s="158"/>
      <c r="H208" s="158"/>
      <c r="I208" s="158"/>
      <c r="J208" s="158"/>
      <c r="K208" s="158"/>
      <c r="L208" s="159"/>
      <c r="M208" s="159"/>
    </row>
    <row r="209" ht="16.5" spans="1:13">
      <c r="A209" s="156"/>
      <c r="B209" s="157" t="s">
        <v>933</v>
      </c>
      <c r="C209" s="158">
        <v>100</v>
      </c>
      <c r="D209" s="158">
        <v>100</v>
      </c>
      <c r="E209" s="158">
        <v>100</v>
      </c>
      <c r="F209" s="158"/>
      <c r="G209" s="158"/>
      <c r="H209" s="158"/>
      <c r="I209" s="158"/>
      <c r="J209" s="158"/>
      <c r="K209" s="158"/>
      <c r="L209" s="159"/>
      <c r="M209" s="159"/>
    </row>
    <row r="210" ht="16.5" spans="1:13">
      <c r="A210" s="156"/>
      <c r="B210" s="157" t="s">
        <v>934</v>
      </c>
      <c r="C210" s="158">
        <v>40</v>
      </c>
      <c r="D210" s="158">
        <v>40</v>
      </c>
      <c r="E210" s="158">
        <v>40</v>
      </c>
      <c r="F210" s="158"/>
      <c r="G210" s="158"/>
      <c r="H210" s="158"/>
      <c r="I210" s="158"/>
      <c r="J210" s="158"/>
      <c r="K210" s="158"/>
      <c r="L210" s="159"/>
      <c r="M210" s="159"/>
    </row>
    <row r="211" ht="16.5" spans="1:13">
      <c r="A211" s="156"/>
      <c r="B211" s="157" t="s">
        <v>935</v>
      </c>
      <c r="C211" s="158">
        <v>1500</v>
      </c>
      <c r="D211" s="158">
        <v>1500</v>
      </c>
      <c r="E211" s="158">
        <v>1500</v>
      </c>
      <c r="F211" s="158"/>
      <c r="G211" s="158"/>
      <c r="H211" s="158"/>
      <c r="I211" s="158"/>
      <c r="J211" s="158"/>
      <c r="K211" s="158"/>
      <c r="L211" s="159"/>
      <c r="M211" s="159"/>
    </row>
    <row r="212" ht="16.5" spans="1:13">
      <c r="A212" s="156"/>
      <c r="B212" s="157" t="s">
        <v>936</v>
      </c>
      <c r="C212" s="158">
        <v>33.51</v>
      </c>
      <c r="D212" s="158">
        <v>33.51</v>
      </c>
      <c r="E212" s="158">
        <v>33.51</v>
      </c>
      <c r="F212" s="158"/>
      <c r="G212" s="158"/>
      <c r="H212" s="158"/>
      <c r="I212" s="158"/>
      <c r="J212" s="158"/>
      <c r="K212" s="158"/>
      <c r="L212" s="159"/>
      <c r="M212" s="159"/>
    </row>
    <row r="213" ht="16.5" spans="1:13">
      <c r="A213" s="156"/>
      <c r="B213" s="157" t="s">
        <v>937</v>
      </c>
      <c r="C213" s="158">
        <v>300</v>
      </c>
      <c r="D213" s="158">
        <v>300</v>
      </c>
      <c r="E213" s="158">
        <v>300</v>
      </c>
      <c r="F213" s="158"/>
      <c r="G213" s="158"/>
      <c r="H213" s="158"/>
      <c r="I213" s="158"/>
      <c r="J213" s="158"/>
      <c r="K213" s="158"/>
      <c r="L213" s="159"/>
      <c r="M213" s="159"/>
    </row>
    <row r="214" ht="16.5" spans="1:13">
      <c r="A214" s="156"/>
      <c r="B214" s="157" t="s">
        <v>938</v>
      </c>
      <c r="C214" s="158">
        <v>1600</v>
      </c>
      <c r="D214" s="158">
        <v>1600</v>
      </c>
      <c r="E214" s="158">
        <v>1600</v>
      </c>
      <c r="F214" s="158"/>
      <c r="G214" s="158"/>
      <c r="H214" s="158"/>
      <c r="I214" s="158"/>
      <c r="J214" s="158"/>
      <c r="K214" s="158"/>
      <c r="L214" s="159"/>
      <c r="M214" s="159"/>
    </row>
    <row r="215" ht="16.5" spans="1:13">
      <c r="A215" s="156"/>
      <c r="B215" s="157" t="s">
        <v>939</v>
      </c>
      <c r="C215" s="158">
        <v>2000</v>
      </c>
      <c r="D215" s="158">
        <v>2000</v>
      </c>
      <c r="E215" s="158">
        <v>2000</v>
      </c>
      <c r="F215" s="158"/>
      <c r="G215" s="158"/>
      <c r="H215" s="158"/>
      <c r="I215" s="158"/>
      <c r="J215" s="158"/>
      <c r="K215" s="158"/>
      <c r="L215" s="159"/>
      <c r="M215" s="159"/>
    </row>
    <row r="216" ht="16.5" spans="1:13">
      <c r="A216" s="156"/>
      <c r="B216" s="157" t="s">
        <v>940</v>
      </c>
      <c r="C216" s="158">
        <v>200</v>
      </c>
      <c r="D216" s="158">
        <v>200</v>
      </c>
      <c r="E216" s="158">
        <v>200</v>
      </c>
      <c r="F216" s="158"/>
      <c r="G216" s="158"/>
      <c r="H216" s="158"/>
      <c r="I216" s="158"/>
      <c r="J216" s="158"/>
      <c r="K216" s="158"/>
      <c r="L216" s="159"/>
      <c r="M216" s="159"/>
    </row>
    <row r="217" ht="16.5" spans="1:13">
      <c r="A217" s="156"/>
      <c r="B217" s="157" t="s">
        <v>941</v>
      </c>
      <c r="C217" s="158">
        <v>1200</v>
      </c>
      <c r="D217" s="158">
        <v>1200</v>
      </c>
      <c r="E217" s="158">
        <v>1200</v>
      </c>
      <c r="F217" s="158"/>
      <c r="G217" s="158"/>
      <c r="H217" s="158"/>
      <c r="I217" s="158"/>
      <c r="J217" s="158"/>
      <c r="K217" s="158"/>
      <c r="L217" s="159"/>
      <c r="M217" s="159"/>
    </row>
    <row r="218" ht="16.5" spans="1:13">
      <c r="A218" s="154" t="s">
        <v>494</v>
      </c>
      <c r="B218" s="151" t="s">
        <v>495</v>
      </c>
      <c r="C218" s="155">
        <v>121</v>
      </c>
      <c r="D218" s="155">
        <v>121</v>
      </c>
      <c r="E218" s="155">
        <v>121</v>
      </c>
      <c r="F218" s="155"/>
      <c r="G218" s="155"/>
      <c r="H218" s="155"/>
      <c r="I218" s="155"/>
      <c r="J218" s="155"/>
      <c r="K218" s="155"/>
      <c r="L218" s="159"/>
      <c r="M218" s="159"/>
    </row>
    <row r="219" ht="16.5" spans="1:13">
      <c r="A219" s="156"/>
      <c r="B219" s="157" t="s">
        <v>942</v>
      </c>
      <c r="C219" s="158">
        <v>14</v>
      </c>
      <c r="D219" s="158">
        <v>14</v>
      </c>
      <c r="E219" s="158">
        <v>14</v>
      </c>
      <c r="F219" s="158"/>
      <c r="G219" s="158"/>
      <c r="H219" s="158"/>
      <c r="I219" s="158"/>
      <c r="J219" s="158"/>
      <c r="K219" s="158"/>
      <c r="L219" s="159"/>
      <c r="M219" s="159"/>
    </row>
    <row r="220" ht="16.5" spans="1:13">
      <c r="A220" s="156"/>
      <c r="B220" s="157" t="s">
        <v>943</v>
      </c>
      <c r="C220" s="158">
        <v>3</v>
      </c>
      <c r="D220" s="158">
        <v>3</v>
      </c>
      <c r="E220" s="158">
        <v>3</v>
      </c>
      <c r="F220" s="158"/>
      <c r="G220" s="158"/>
      <c r="H220" s="158"/>
      <c r="I220" s="158"/>
      <c r="J220" s="158"/>
      <c r="K220" s="158"/>
      <c r="L220" s="159"/>
      <c r="M220" s="159"/>
    </row>
    <row r="221" ht="16.5" spans="1:13">
      <c r="A221" s="156"/>
      <c r="B221" s="157" t="s">
        <v>944</v>
      </c>
      <c r="C221" s="158">
        <v>83</v>
      </c>
      <c r="D221" s="158">
        <v>83</v>
      </c>
      <c r="E221" s="158">
        <v>83</v>
      </c>
      <c r="F221" s="158"/>
      <c r="G221" s="158"/>
      <c r="H221" s="158"/>
      <c r="I221" s="158"/>
      <c r="J221" s="158"/>
      <c r="K221" s="158"/>
      <c r="L221" s="159"/>
      <c r="M221" s="159"/>
    </row>
    <row r="222" ht="16.5" spans="1:13">
      <c r="A222" s="156"/>
      <c r="B222" s="157" t="s">
        <v>945</v>
      </c>
      <c r="C222" s="158">
        <v>21</v>
      </c>
      <c r="D222" s="158">
        <v>21</v>
      </c>
      <c r="E222" s="158">
        <v>21</v>
      </c>
      <c r="F222" s="158"/>
      <c r="G222" s="158"/>
      <c r="H222" s="158"/>
      <c r="I222" s="158"/>
      <c r="J222" s="158"/>
      <c r="K222" s="158"/>
      <c r="L222" s="159"/>
      <c r="M222" s="159"/>
    </row>
    <row r="223" ht="16.5" spans="1:13">
      <c r="A223" s="154" t="s">
        <v>496</v>
      </c>
      <c r="B223" s="151" t="s">
        <v>497</v>
      </c>
      <c r="C223" s="155">
        <v>1772.945673</v>
      </c>
      <c r="D223" s="155">
        <v>1772.945673</v>
      </c>
      <c r="E223" s="155">
        <v>726</v>
      </c>
      <c r="F223" s="155">
        <v>1046.945673</v>
      </c>
      <c r="G223" s="155"/>
      <c r="H223" s="155"/>
      <c r="I223" s="155"/>
      <c r="J223" s="155"/>
      <c r="K223" s="155"/>
      <c r="L223" s="159"/>
      <c r="M223" s="159"/>
    </row>
    <row r="224" ht="16.5" spans="1:13">
      <c r="A224" s="156"/>
      <c r="B224" s="157" t="s">
        <v>946</v>
      </c>
      <c r="C224" s="158">
        <v>277</v>
      </c>
      <c r="D224" s="158">
        <v>277</v>
      </c>
      <c r="E224" s="158"/>
      <c r="F224" s="158">
        <v>277</v>
      </c>
      <c r="G224" s="158"/>
      <c r="H224" s="158"/>
      <c r="I224" s="158"/>
      <c r="J224" s="158"/>
      <c r="K224" s="158"/>
      <c r="L224" s="159"/>
      <c r="M224" s="159"/>
    </row>
    <row r="225" ht="16.5" spans="1:13">
      <c r="A225" s="156"/>
      <c r="B225" s="157" t="s">
        <v>947</v>
      </c>
      <c r="C225" s="158">
        <v>126</v>
      </c>
      <c r="D225" s="158">
        <v>126</v>
      </c>
      <c r="E225" s="158">
        <v>126</v>
      </c>
      <c r="F225" s="158"/>
      <c r="G225" s="158"/>
      <c r="H225" s="158"/>
      <c r="I225" s="158"/>
      <c r="J225" s="158"/>
      <c r="K225" s="158"/>
      <c r="L225" s="159"/>
      <c r="M225" s="159"/>
    </row>
    <row r="226" ht="16.5" spans="1:13">
      <c r="A226" s="156"/>
      <c r="B226" s="157" t="s">
        <v>948</v>
      </c>
      <c r="C226" s="158">
        <v>769.945673</v>
      </c>
      <c r="D226" s="158">
        <v>769.945673</v>
      </c>
      <c r="E226" s="158"/>
      <c r="F226" s="158">
        <v>769.945673</v>
      </c>
      <c r="G226" s="158"/>
      <c r="H226" s="158"/>
      <c r="I226" s="158"/>
      <c r="J226" s="158"/>
      <c r="K226" s="158"/>
      <c r="L226" s="159"/>
      <c r="M226" s="159"/>
    </row>
    <row r="227" ht="16.5" spans="1:13">
      <c r="A227" s="156"/>
      <c r="B227" s="157" t="s">
        <v>949</v>
      </c>
      <c r="C227" s="158">
        <v>600</v>
      </c>
      <c r="D227" s="158">
        <v>600</v>
      </c>
      <c r="E227" s="158">
        <v>600</v>
      </c>
      <c r="F227" s="158"/>
      <c r="G227" s="158"/>
      <c r="H227" s="158"/>
      <c r="I227" s="158"/>
      <c r="J227" s="158"/>
      <c r="K227" s="158"/>
      <c r="L227" s="159"/>
      <c r="M227" s="159"/>
    </row>
    <row r="228" ht="16.5" spans="1:13">
      <c r="A228" s="154" t="s">
        <v>498</v>
      </c>
      <c r="B228" s="151" t="s">
        <v>499</v>
      </c>
      <c r="C228" s="155">
        <v>1805.5</v>
      </c>
      <c r="D228" s="155">
        <v>1805.5</v>
      </c>
      <c r="E228" s="155">
        <v>1805.5</v>
      </c>
      <c r="F228" s="155"/>
      <c r="G228" s="155"/>
      <c r="H228" s="155"/>
      <c r="I228" s="155"/>
      <c r="J228" s="155"/>
      <c r="K228" s="155"/>
      <c r="L228" s="159"/>
      <c r="M228" s="159"/>
    </row>
    <row r="229" ht="16.5" spans="1:13">
      <c r="A229" s="156"/>
      <c r="B229" s="157" t="s">
        <v>950</v>
      </c>
      <c r="C229" s="158">
        <v>149.76</v>
      </c>
      <c r="D229" s="158">
        <v>149.76</v>
      </c>
      <c r="E229" s="158">
        <v>149.76</v>
      </c>
      <c r="F229" s="158"/>
      <c r="G229" s="158"/>
      <c r="H229" s="158"/>
      <c r="I229" s="158"/>
      <c r="J229" s="158"/>
      <c r="K229" s="158"/>
      <c r="L229" s="159"/>
      <c r="M229" s="159"/>
    </row>
    <row r="230" ht="16.5" spans="1:13">
      <c r="A230" s="156"/>
      <c r="B230" s="157" t="s">
        <v>951</v>
      </c>
      <c r="C230" s="158">
        <v>25.74</v>
      </c>
      <c r="D230" s="158">
        <v>25.74</v>
      </c>
      <c r="E230" s="158">
        <v>25.74</v>
      </c>
      <c r="F230" s="158"/>
      <c r="G230" s="158"/>
      <c r="H230" s="158"/>
      <c r="I230" s="158"/>
      <c r="J230" s="158"/>
      <c r="K230" s="158"/>
      <c r="L230" s="159"/>
      <c r="M230" s="159"/>
    </row>
    <row r="231" ht="16.5" spans="1:13">
      <c r="A231" s="156"/>
      <c r="B231" s="157" t="s">
        <v>952</v>
      </c>
      <c r="C231" s="158">
        <v>840</v>
      </c>
      <c r="D231" s="158">
        <v>840</v>
      </c>
      <c r="E231" s="158">
        <v>840</v>
      </c>
      <c r="F231" s="158"/>
      <c r="G231" s="158"/>
      <c r="H231" s="158"/>
      <c r="I231" s="158"/>
      <c r="J231" s="158"/>
      <c r="K231" s="158"/>
      <c r="L231" s="159"/>
      <c r="M231" s="159"/>
    </row>
    <row r="232" ht="16.5" spans="1:13">
      <c r="A232" s="156"/>
      <c r="B232" s="157" t="s">
        <v>953</v>
      </c>
      <c r="C232" s="158">
        <v>650</v>
      </c>
      <c r="D232" s="158">
        <v>650</v>
      </c>
      <c r="E232" s="158">
        <v>650</v>
      </c>
      <c r="F232" s="158"/>
      <c r="G232" s="158"/>
      <c r="H232" s="158"/>
      <c r="I232" s="158"/>
      <c r="J232" s="158"/>
      <c r="K232" s="158"/>
      <c r="L232" s="159"/>
      <c r="M232" s="159"/>
    </row>
    <row r="233" ht="16.5" spans="1:13">
      <c r="A233" s="156"/>
      <c r="B233" s="157" t="s">
        <v>954</v>
      </c>
      <c r="C233" s="158">
        <v>140</v>
      </c>
      <c r="D233" s="158">
        <v>140</v>
      </c>
      <c r="E233" s="158">
        <v>140</v>
      </c>
      <c r="F233" s="158"/>
      <c r="G233" s="158"/>
      <c r="H233" s="158"/>
      <c r="I233" s="158"/>
      <c r="J233" s="158"/>
      <c r="K233" s="158"/>
      <c r="L233" s="159"/>
      <c r="M233" s="159"/>
    </row>
    <row r="234" ht="16.5" spans="1:13">
      <c r="A234" s="154" t="s">
        <v>500</v>
      </c>
      <c r="B234" s="151" t="s">
        <v>501</v>
      </c>
      <c r="C234" s="155">
        <v>25.73</v>
      </c>
      <c r="D234" s="155">
        <v>25.73</v>
      </c>
      <c r="E234" s="155">
        <v>25</v>
      </c>
      <c r="F234" s="155">
        <v>0.73</v>
      </c>
      <c r="G234" s="155"/>
      <c r="H234" s="155"/>
      <c r="I234" s="155"/>
      <c r="J234" s="155"/>
      <c r="K234" s="155"/>
      <c r="L234" s="159"/>
      <c r="M234" s="159"/>
    </row>
    <row r="235" ht="16.5" spans="1:13">
      <c r="A235" s="156"/>
      <c r="B235" s="157" t="s">
        <v>955</v>
      </c>
      <c r="C235" s="158">
        <v>25.73</v>
      </c>
      <c r="D235" s="158">
        <v>25.73</v>
      </c>
      <c r="E235" s="158">
        <v>25</v>
      </c>
      <c r="F235" s="158">
        <v>0.73</v>
      </c>
      <c r="G235" s="158"/>
      <c r="H235" s="158"/>
      <c r="I235" s="158"/>
      <c r="J235" s="158"/>
      <c r="K235" s="158"/>
      <c r="L235" s="159"/>
      <c r="M235" s="159"/>
    </row>
    <row r="236" ht="16.5" spans="1:13">
      <c r="A236" s="154" t="s">
        <v>502</v>
      </c>
      <c r="B236" s="151" t="s">
        <v>503</v>
      </c>
      <c r="C236" s="155">
        <v>1220.01</v>
      </c>
      <c r="D236" s="155">
        <v>1220.01</v>
      </c>
      <c r="E236" s="155">
        <v>1220.01</v>
      </c>
      <c r="F236" s="155"/>
      <c r="G236" s="155"/>
      <c r="H236" s="155"/>
      <c r="I236" s="155"/>
      <c r="J236" s="155"/>
      <c r="K236" s="155"/>
      <c r="L236" s="159"/>
      <c r="M236" s="159"/>
    </row>
    <row r="237" ht="16.5" spans="1:13">
      <c r="A237" s="156"/>
      <c r="B237" s="157" t="s">
        <v>956</v>
      </c>
      <c r="C237" s="158">
        <v>27</v>
      </c>
      <c r="D237" s="158">
        <v>27</v>
      </c>
      <c r="E237" s="158">
        <v>27</v>
      </c>
      <c r="F237" s="158"/>
      <c r="G237" s="158"/>
      <c r="H237" s="158"/>
      <c r="I237" s="158"/>
      <c r="J237" s="158"/>
      <c r="K237" s="158"/>
      <c r="L237" s="159"/>
      <c r="M237" s="159"/>
    </row>
    <row r="238" ht="16.5" spans="1:13">
      <c r="A238" s="156"/>
      <c r="B238" s="157" t="s">
        <v>957</v>
      </c>
      <c r="C238" s="158">
        <v>52</v>
      </c>
      <c r="D238" s="158">
        <v>52</v>
      </c>
      <c r="E238" s="158">
        <v>52</v>
      </c>
      <c r="F238" s="158"/>
      <c r="G238" s="158"/>
      <c r="H238" s="158"/>
      <c r="I238" s="158"/>
      <c r="J238" s="158"/>
      <c r="K238" s="158"/>
      <c r="L238" s="159"/>
      <c r="M238" s="159"/>
    </row>
    <row r="239" ht="16.5" spans="1:13">
      <c r="A239" s="156"/>
      <c r="B239" s="157" t="s">
        <v>958</v>
      </c>
      <c r="C239" s="158">
        <v>83.5</v>
      </c>
      <c r="D239" s="158">
        <v>83.5</v>
      </c>
      <c r="E239" s="158">
        <v>83.5</v>
      </c>
      <c r="F239" s="158"/>
      <c r="G239" s="158"/>
      <c r="H239" s="158"/>
      <c r="I239" s="158"/>
      <c r="J239" s="158"/>
      <c r="K239" s="158"/>
      <c r="L239" s="159"/>
      <c r="M239" s="159"/>
    </row>
    <row r="240" ht="16.5" spans="1:13">
      <c r="A240" s="156"/>
      <c r="B240" s="157" t="s">
        <v>959</v>
      </c>
      <c r="C240" s="158">
        <v>80</v>
      </c>
      <c r="D240" s="158">
        <v>80</v>
      </c>
      <c r="E240" s="158">
        <v>80</v>
      </c>
      <c r="F240" s="158"/>
      <c r="G240" s="158"/>
      <c r="H240" s="158"/>
      <c r="I240" s="158"/>
      <c r="J240" s="158"/>
      <c r="K240" s="158"/>
      <c r="L240" s="159"/>
      <c r="M240" s="159"/>
    </row>
    <row r="241" ht="16.5" spans="1:13">
      <c r="A241" s="156"/>
      <c r="B241" s="157" t="s">
        <v>960</v>
      </c>
      <c r="C241" s="158">
        <v>3</v>
      </c>
      <c r="D241" s="158">
        <v>3</v>
      </c>
      <c r="E241" s="158">
        <v>3</v>
      </c>
      <c r="F241" s="158"/>
      <c r="G241" s="158"/>
      <c r="H241" s="158"/>
      <c r="I241" s="158"/>
      <c r="J241" s="158"/>
      <c r="K241" s="158"/>
      <c r="L241" s="159"/>
      <c r="M241" s="159"/>
    </row>
    <row r="242" ht="16.5" spans="1:13">
      <c r="A242" s="156"/>
      <c r="B242" s="157" t="s">
        <v>961</v>
      </c>
      <c r="C242" s="158">
        <v>30</v>
      </c>
      <c r="D242" s="158">
        <v>30</v>
      </c>
      <c r="E242" s="158">
        <v>30</v>
      </c>
      <c r="F242" s="158"/>
      <c r="G242" s="158"/>
      <c r="H242" s="158"/>
      <c r="I242" s="158"/>
      <c r="J242" s="158"/>
      <c r="K242" s="158"/>
      <c r="L242" s="159"/>
      <c r="M242" s="159"/>
    </row>
    <row r="243" ht="16.5" spans="1:13">
      <c r="A243" s="156"/>
      <c r="B243" s="157" t="s">
        <v>962</v>
      </c>
      <c r="C243" s="158">
        <v>18</v>
      </c>
      <c r="D243" s="158">
        <v>18</v>
      </c>
      <c r="E243" s="158">
        <v>18</v>
      </c>
      <c r="F243" s="158"/>
      <c r="G243" s="158"/>
      <c r="H243" s="158"/>
      <c r="I243" s="158"/>
      <c r="J243" s="158"/>
      <c r="K243" s="158"/>
      <c r="L243" s="159"/>
      <c r="M243" s="159"/>
    </row>
    <row r="244" ht="16.5" spans="1:13">
      <c r="A244" s="156"/>
      <c r="B244" s="157" t="s">
        <v>963</v>
      </c>
      <c r="C244" s="158">
        <v>3</v>
      </c>
      <c r="D244" s="158">
        <v>3</v>
      </c>
      <c r="E244" s="158">
        <v>3</v>
      </c>
      <c r="F244" s="158"/>
      <c r="G244" s="158"/>
      <c r="H244" s="158"/>
      <c r="I244" s="158"/>
      <c r="J244" s="158"/>
      <c r="K244" s="158"/>
      <c r="L244" s="159"/>
      <c r="M244" s="159"/>
    </row>
    <row r="245" ht="16.5" spans="1:13">
      <c r="A245" s="156"/>
      <c r="B245" s="157" t="s">
        <v>964</v>
      </c>
      <c r="C245" s="158">
        <v>84</v>
      </c>
      <c r="D245" s="158">
        <v>84</v>
      </c>
      <c r="E245" s="158">
        <v>84</v>
      </c>
      <c r="F245" s="158"/>
      <c r="G245" s="158"/>
      <c r="H245" s="158"/>
      <c r="I245" s="158"/>
      <c r="J245" s="158"/>
      <c r="K245" s="158"/>
      <c r="L245" s="159"/>
      <c r="M245" s="159"/>
    </row>
    <row r="246" ht="16.5" spans="1:13">
      <c r="A246" s="156"/>
      <c r="B246" s="157" t="s">
        <v>965</v>
      </c>
      <c r="C246" s="158">
        <v>45</v>
      </c>
      <c r="D246" s="158">
        <v>45</v>
      </c>
      <c r="E246" s="158">
        <v>45</v>
      </c>
      <c r="F246" s="158"/>
      <c r="G246" s="158"/>
      <c r="H246" s="158"/>
      <c r="I246" s="158"/>
      <c r="J246" s="158"/>
      <c r="K246" s="158"/>
      <c r="L246" s="159"/>
      <c r="M246" s="159"/>
    </row>
    <row r="247" ht="16.5" spans="1:13">
      <c r="A247" s="156"/>
      <c r="B247" s="157" t="s">
        <v>966</v>
      </c>
      <c r="C247" s="158">
        <v>80</v>
      </c>
      <c r="D247" s="158">
        <v>80</v>
      </c>
      <c r="E247" s="158">
        <v>80</v>
      </c>
      <c r="F247" s="158"/>
      <c r="G247" s="158"/>
      <c r="H247" s="158"/>
      <c r="I247" s="158"/>
      <c r="J247" s="158"/>
      <c r="K247" s="158"/>
      <c r="L247" s="159"/>
      <c r="M247" s="159"/>
    </row>
    <row r="248" ht="16.5" spans="1:13">
      <c r="A248" s="156"/>
      <c r="B248" s="157" t="s">
        <v>967</v>
      </c>
      <c r="C248" s="158">
        <v>50</v>
      </c>
      <c r="D248" s="158">
        <v>50</v>
      </c>
      <c r="E248" s="158">
        <v>50</v>
      </c>
      <c r="F248" s="158"/>
      <c r="G248" s="158"/>
      <c r="H248" s="158"/>
      <c r="I248" s="158"/>
      <c r="J248" s="158"/>
      <c r="K248" s="158"/>
      <c r="L248" s="159"/>
      <c r="M248" s="159"/>
    </row>
    <row r="249" ht="16.5" spans="1:13">
      <c r="A249" s="156"/>
      <c r="B249" s="157" t="s">
        <v>968</v>
      </c>
      <c r="C249" s="158">
        <v>15</v>
      </c>
      <c r="D249" s="158">
        <v>15</v>
      </c>
      <c r="E249" s="158">
        <v>15</v>
      </c>
      <c r="F249" s="158"/>
      <c r="G249" s="158"/>
      <c r="H249" s="158"/>
      <c r="I249" s="158"/>
      <c r="J249" s="158"/>
      <c r="K249" s="158"/>
      <c r="L249" s="159"/>
      <c r="M249" s="159"/>
    </row>
    <row r="250" ht="16.5" spans="1:13">
      <c r="A250" s="156"/>
      <c r="B250" s="157" t="s">
        <v>969</v>
      </c>
      <c r="C250" s="158">
        <v>8</v>
      </c>
      <c r="D250" s="158">
        <v>8</v>
      </c>
      <c r="E250" s="158">
        <v>8</v>
      </c>
      <c r="F250" s="158"/>
      <c r="G250" s="158"/>
      <c r="H250" s="158"/>
      <c r="I250" s="158"/>
      <c r="J250" s="158"/>
      <c r="K250" s="158"/>
      <c r="L250" s="159"/>
      <c r="M250" s="159"/>
    </row>
    <row r="251" ht="16.5" spans="1:13">
      <c r="A251" s="156"/>
      <c r="B251" s="157" t="s">
        <v>970</v>
      </c>
      <c r="C251" s="158">
        <v>10</v>
      </c>
      <c r="D251" s="158">
        <v>10</v>
      </c>
      <c r="E251" s="158">
        <v>10</v>
      </c>
      <c r="F251" s="158"/>
      <c r="G251" s="158"/>
      <c r="H251" s="158"/>
      <c r="I251" s="158"/>
      <c r="J251" s="158"/>
      <c r="K251" s="158"/>
      <c r="L251" s="159"/>
      <c r="M251" s="159"/>
    </row>
    <row r="252" ht="16.5" spans="1:13">
      <c r="A252" s="156"/>
      <c r="B252" s="157" t="s">
        <v>971</v>
      </c>
      <c r="C252" s="158">
        <v>5</v>
      </c>
      <c r="D252" s="158">
        <v>5</v>
      </c>
      <c r="E252" s="158">
        <v>5</v>
      </c>
      <c r="F252" s="158"/>
      <c r="G252" s="158"/>
      <c r="H252" s="158"/>
      <c r="I252" s="158"/>
      <c r="J252" s="158"/>
      <c r="K252" s="158"/>
      <c r="L252" s="159"/>
      <c r="M252" s="159"/>
    </row>
    <row r="253" ht="16.5" spans="1:13">
      <c r="A253" s="156"/>
      <c r="B253" s="157" t="s">
        <v>972</v>
      </c>
      <c r="C253" s="158">
        <v>47</v>
      </c>
      <c r="D253" s="158">
        <v>47</v>
      </c>
      <c r="E253" s="158">
        <v>47</v>
      </c>
      <c r="F253" s="158"/>
      <c r="G253" s="158"/>
      <c r="H253" s="158"/>
      <c r="I253" s="158"/>
      <c r="J253" s="158"/>
      <c r="K253" s="158"/>
      <c r="L253" s="159"/>
      <c r="M253" s="159"/>
    </row>
    <row r="254" ht="16.5" spans="1:13">
      <c r="A254" s="156"/>
      <c r="B254" s="157" t="s">
        <v>973</v>
      </c>
      <c r="C254" s="158">
        <v>105</v>
      </c>
      <c r="D254" s="158">
        <v>105</v>
      </c>
      <c r="E254" s="158">
        <v>105</v>
      </c>
      <c r="F254" s="158"/>
      <c r="G254" s="158"/>
      <c r="H254" s="158"/>
      <c r="I254" s="158"/>
      <c r="J254" s="158"/>
      <c r="K254" s="158"/>
      <c r="L254" s="159"/>
      <c r="M254" s="159"/>
    </row>
    <row r="255" ht="16.5" spans="1:13">
      <c r="A255" s="156"/>
      <c r="B255" s="157" t="s">
        <v>974</v>
      </c>
      <c r="C255" s="158">
        <v>45</v>
      </c>
      <c r="D255" s="158">
        <v>45</v>
      </c>
      <c r="E255" s="158">
        <v>45</v>
      </c>
      <c r="F255" s="158"/>
      <c r="G255" s="158"/>
      <c r="H255" s="158"/>
      <c r="I255" s="158"/>
      <c r="J255" s="158"/>
      <c r="K255" s="158"/>
      <c r="L255" s="159"/>
      <c r="M255" s="159"/>
    </row>
    <row r="256" ht="16.5" spans="1:13">
      <c r="A256" s="156"/>
      <c r="B256" s="157" t="s">
        <v>975</v>
      </c>
      <c r="C256" s="158">
        <v>189.51</v>
      </c>
      <c r="D256" s="158">
        <v>189.51</v>
      </c>
      <c r="E256" s="158">
        <v>189.51</v>
      </c>
      <c r="F256" s="158"/>
      <c r="G256" s="158"/>
      <c r="H256" s="158"/>
      <c r="I256" s="158"/>
      <c r="J256" s="158"/>
      <c r="K256" s="158"/>
      <c r="L256" s="159"/>
      <c r="M256" s="159"/>
    </row>
    <row r="257" ht="16.5" spans="1:13">
      <c r="A257" s="156"/>
      <c r="B257" s="157" t="s">
        <v>976</v>
      </c>
      <c r="C257" s="158">
        <v>240</v>
      </c>
      <c r="D257" s="158">
        <v>240</v>
      </c>
      <c r="E257" s="158">
        <v>240</v>
      </c>
      <c r="F257" s="158"/>
      <c r="G257" s="158"/>
      <c r="H257" s="158"/>
      <c r="I257" s="158"/>
      <c r="J257" s="158"/>
      <c r="K257" s="158"/>
      <c r="L257" s="159"/>
      <c r="M257" s="159"/>
    </row>
    <row r="258" ht="16.5" spans="1:13">
      <c r="A258" s="154" t="s">
        <v>504</v>
      </c>
      <c r="B258" s="151" t="s">
        <v>505</v>
      </c>
      <c r="C258" s="155">
        <v>1668</v>
      </c>
      <c r="D258" s="155">
        <v>1668</v>
      </c>
      <c r="E258" s="155">
        <v>1668</v>
      </c>
      <c r="F258" s="155"/>
      <c r="G258" s="155"/>
      <c r="H258" s="155"/>
      <c r="I258" s="155"/>
      <c r="J258" s="155"/>
      <c r="K258" s="155"/>
      <c r="L258" s="159"/>
      <c r="M258" s="159"/>
    </row>
    <row r="259" ht="16.5" spans="1:13">
      <c r="A259" s="156"/>
      <c r="B259" s="157" t="s">
        <v>977</v>
      </c>
      <c r="C259" s="158">
        <v>20</v>
      </c>
      <c r="D259" s="158">
        <v>20</v>
      </c>
      <c r="E259" s="158">
        <v>20</v>
      </c>
      <c r="F259" s="158"/>
      <c r="G259" s="158"/>
      <c r="H259" s="158"/>
      <c r="I259" s="158"/>
      <c r="J259" s="158"/>
      <c r="K259" s="158"/>
      <c r="L259" s="159"/>
      <c r="M259" s="159"/>
    </row>
    <row r="260" ht="16.5" spans="1:13">
      <c r="A260" s="156"/>
      <c r="B260" s="157" t="s">
        <v>978</v>
      </c>
      <c r="C260" s="158">
        <v>31</v>
      </c>
      <c r="D260" s="158">
        <v>31</v>
      </c>
      <c r="E260" s="158">
        <v>31</v>
      </c>
      <c r="F260" s="158"/>
      <c r="G260" s="158"/>
      <c r="H260" s="158"/>
      <c r="I260" s="158"/>
      <c r="J260" s="158"/>
      <c r="K260" s="158"/>
      <c r="L260" s="159"/>
      <c r="M260" s="159"/>
    </row>
    <row r="261" ht="16.5" spans="1:13">
      <c r="A261" s="156"/>
      <c r="B261" s="157" t="s">
        <v>979</v>
      </c>
      <c r="C261" s="158">
        <v>6</v>
      </c>
      <c r="D261" s="158">
        <v>6</v>
      </c>
      <c r="E261" s="158">
        <v>6</v>
      </c>
      <c r="F261" s="158"/>
      <c r="G261" s="158"/>
      <c r="H261" s="158"/>
      <c r="I261" s="158"/>
      <c r="J261" s="158"/>
      <c r="K261" s="158"/>
      <c r="L261" s="159"/>
      <c r="M261" s="159"/>
    </row>
    <row r="262" ht="16.5" spans="1:13">
      <c r="A262" s="156"/>
      <c r="B262" s="157" t="s">
        <v>980</v>
      </c>
      <c r="C262" s="158">
        <v>6</v>
      </c>
      <c r="D262" s="158">
        <v>6</v>
      </c>
      <c r="E262" s="158">
        <v>6</v>
      </c>
      <c r="F262" s="158"/>
      <c r="G262" s="158"/>
      <c r="H262" s="158"/>
      <c r="I262" s="158"/>
      <c r="J262" s="158"/>
      <c r="K262" s="158"/>
      <c r="L262" s="159"/>
      <c r="M262" s="159"/>
    </row>
    <row r="263" ht="16.5" spans="1:13">
      <c r="A263" s="156"/>
      <c r="B263" s="157" t="s">
        <v>981</v>
      </c>
      <c r="C263" s="158">
        <v>2</v>
      </c>
      <c r="D263" s="158">
        <v>2</v>
      </c>
      <c r="E263" s="158">
        <v>2</v>
      </c>
      <c r="F263" s="158"/>
      <c r="G263" s="158"/>
      <c r="H263" s="158"/>
      <c r="I263" s="158"/>
      <c r="J263" s="158"/>
      <c r="K263" s="158"/>
      <c r="L263" s="159"/>
      <c r="M263" s="159"/>
    </row>
    <row r="264" ht="16.5" spans="1:13">
      <c r="A264" s="156"/>
      <c r="B264" s="157" t="s">
        <v>982</v>
      </c>
      <c r="C264" s="158">
        <v>29</v>
      </c>
      <c r="D264" s="158">
        <v>29</v>
      </c>
      <c r="E264" s="158">
        <v>29</v>
      </c>
      <c r="F264" s="158"/>
      <c r="G264" s="158"/>
      <c r="H264" s="158"/>
      <c r="I264" s="158"/>
      <c r="J264" s="158"/>
      <c r="K264" s="158"/>
      <c r="L264" s="159"/>
      <c r="M264" s="159"/>
    </row>
    <row r="265" ht="16.5" spans="1:13">
      <c r="A265" s="156"/>
      <c r="B265" s="157" t="s">
        <v>983</v>
      </c>
      <c r="C265" s="158">
        <v>3</v>
      </c>
      <c r="D265" s="158">
        <v>3</v>
      </c>
      <c r="E265" s="158">
        <v>3</v>
      </c>
      <c r="F265" s="158"/>
      <c r="G265" s="158"/>
      <c r="H265" s="158"/>
      <c r="I265" s="158"/>
      <c r="J265" s="158"/>
      <c r="K265" s="158"/>
      <c r="L265" s="159"/>
      <c r="M265" s="159"/>
    </row>
    <row r="266" ht="16.5" spans="1:13">
      <c r="A266" s="156"/>
      <c r="B266" s="157" t="s">
        <v>984</v>
      </c>
      <c r="C266" s="158">
        <v>63</v>
      </c>
      <c r="D266" s="158">
        <v>63</v>
      </c>
      <c r="E266" s="158">
        <v>63</v>
      </c>
      <c r="F266" s="158"/>
      <c r="G266" s="158"/>
      <c r="H266" s="158"/>
      <c r="I266" s="158"/>
      <c r="J266" s="158"/>
      <c r="K266" s="158"/>
      <c r="L266" s="159"/>
      <c r="M266" s="159"/>
    </row>
    <row r="267" ht="16.5" spans="1:13">
      <c r="A267" s="156"/>
      <c r="B267" s="157" t="s">
        <v>985</v>
      </c>
      <c r="C267" s="158">
        <v>8</v>
      </c>
      <c r="D267" s="158">
        <v>8</v>
      </c>
      <c r="E267" s="158">
        <v>8</v>
      </c>
      <c r="F267" s="158"/>
      <c r="G267" s="158"/>
      <c r="H267" s="158"/>
      <c r="I267" s="158"/>
      <c r="J267" s="158"/>
      <c r="K267" s="158"/>
      <c r="L267" s="159"/>
      <c r="M267" s="159"/>
    </row>
    <row r="268" ht="16.5" spans="1:13">
      <c r="A268" s="156"/>
      <c r="B268" s="157" t="s">
        <v>986</v>
      </c>
      <c r="C268" s="158">
        <v>1500</v>
      </c>
      <c r="D268" s="158">
        <v>1500</v>
      </c>
      <c r="E268" s="158">
        <v>1500</v>
      </c>
      <c r="F268" s="158"/>
      <c r="G268" s="158"/>
      <c r="H268" s="158"/>
      <c r="I268" s="158"/>
      <c r="J268" s="158"/>
      <c r="K268" s="158"/>
      <c r="L268" s="159"/>
      <c r="M268" s="159"/>
    </row>
    <row r="269" ht="16.5" spans="1:13">
      <c r="A269" s="154" t="s">
        <v>506</v>
      </c>
      <c r="B269" s="151" t="s">
        <v>507</v>
      </c>
      <c r="C269" s="155">
        <v>627</v>
      </c>
      <c r="D269" s="155">
        <v>627</v>
      </c>
      <c r="E269" s="155">
        <v>627</v>
      </c>
      <c r="F269" s="155"/>
      <c r="G269" s="155"/>
      <c r="H269" s="155"/>
      <c r="I269" s="155"/>
      <c r="J269" s="155"/>
      <c r="K269" s="155"/>
      <c r="L269" s="159"/>
      <c r="M269" s="159"/>
    </row>
    <row r="270" ht="16.5" spans="1:13">
      <c r="A270" s="156"/>
      <c r="B270" s="157" t="s">
        <v>987</v>
      </c>
      <c r="C270" s="158">
        <v>10</v>
      </c>
      <c r="D270" s="158">
        <v>10</v>
      </c>
      <c r="E270" s="158">
        <v>10</v>
      </c>
      <c r="F270" s="158"/>
      <c r="G270" s="158"/>
      <c r="H270" s="158"/>
      <c r="I270" s="158"/>
      <c r="J270" s="158"/>
      <c r="K270" s="158"/>
      <c r="L270" s="159"/>
      <c r="M270" s="159"/>
    </row>
    <row r="271" ht="16.5" spans="1:13">
      <c r="A271" s="156"/>
      <c r="B271" s="157" t="s">
        <v>988</v>
      </c>
      <c r="C271" s="158">
        <v>27</v>
      </c>
      <c r="D271" s="158">
        <v>27</v>
      </c>
      <c r="E271" s="158">
        <v>27</v>
      </c>
      <c r="F271" s="158"/>
      <c r="G271" s="158"/>
      <c r="H271" s="158"/>
      <c r="I271" s="158"/>
      <c r="J271" s="158"/>
      <c r="K271" s="158"/>
      <c r="L271" s="159"/>
      <c r="M271" s="159"/>
    </row>
    <row r="272" ht="16.5" spans="1:13">
      <c r="A272" s="156"/>
      <c r="B272" s="157" t="s">
        <v>989</v>
      </c>
      <c r="C272" s="158">
        <v>220</v>
      </c>
      <c r="D272" s="158">
        <v>220</v>
      </c>
      <c r="E272" s="158">
        <v>220</v>
      </c>
      <c r="F272" s="158"/>
      <c r="G272" s="158"/>
      <c r="H272" s="158"/>
      <c r="I272" s="158"/>
      <c r="J272" s="158"/>
      <c r="K272" s="158"/>
      <c r="L272" s="159"/>
      <c r="M272" s="159"/>
    </row>
    <row r="273" ht="16.5" spans="1:13">
      <c r="A273" s="156"/>
      <c r="B273" s="157" t="s">
        <v>990</v>
      </c>
      <c r="C273" s="158">
        <v>5</v>
      </c>
      <c r="D273" s="158">
        <v>5</v>
      </c>
      <c r="E273" s="158">
        <v>5</v>
      </c>
      <c r="F273" s="158"/>
      <c r="G273" s="158"/>
      <c r="H273" s="158"/>
      <c r="I273" s="158"/>
      <c r="J273" s="158"/>
      <c r="K273" s="158"/>
      <c r="L273" s="159"/>
      <c r="M273" s="159"/>
    </row>
    <row r="274" ht="16.5" spans="1:13">
      <c r="A274" s="156"/>
      <c r="B274" s="157" t="s">
        <v>991</v>
      </c>
      <c r="C274" s="158">
        <v>4</v>
      </c>
      <c r="D274" s="158">
        <v>4</v>
      </c>
      <c r="E274" s="158">
        <v>4</v>
      </c>
      <c r="F274" s="158"/>
      <c r="G274" s="158"/>
      <c r="H274" s="158"/>
      <c r="I274" s="158"/>
      <c r="J274" s="158"/>
      <c r="K274" s="158"/>
      <c r="L274" s="159"/>
      <c r="M274" s="159"/>
    </row>
    <row r="275" ht="16.5" spans="1:13">
      <c r="A275" s="156"/>
      <c r="B275" s="157" t="s">
        <v>992</v>
      </c>
      <c r="C275" s="158">
        <v>27</v>
      </c>
      <c r="D275" s="158">
        <v>27</v>
      </c>
      <c r="E275" s="158">
        <v>27</v>
      </c>
      <c r="F275" s="158"/>
      <c r="G275" s="158"/>
      <c r="H275" s="158"/>
      <c r="I275" s="158"/>
      <c r="J275" s="158"/>
      <c r="K275" s="158"/>
      <c r="L275" s="159"/>
      <c r="M275" s="159"/>
    </row>
    <row r="276" ht="16.5" spans="1:13">
      <c r="A276" s="156"/>
      <c r="B276" s="157" t="s">
        <v>993</v>
      </c>
      <c r="C276" s="158">
        <v>280</v>
      </c>
      <c r="D276" s="158">
        <v>280</v>
      </c>
      <c r="E276" s="158">
        <v>280</v>
      </c>
      <c r="F276" s="158"/>
      <c r="G276" s="158"/>
      <c r="H276" s="158"/>
      <c r="I276" s="158"/>
      <c r="J276" s="158"/>
      <c r="K276" s="158"/>
      <c r="L276" s="159"/>
      <c r="M276" s="159"/>
    </row>
    <row r="277" ht="16.5" spans="1:13">
      <c r="A277" s="156"/>
      <c r="B277" s="157" t="s">
        <v>994</v>
      </c>
      <c r="C277" s="158">
        <v>13</v>
      </c>
      <c r="D277" s="158">
        <v>13</v>
      </c>
      <c r="E277" s="158">
        <v>13</v>
      </c>
      <c r="F277" s="158"/>
      <c r="G277" s="158"/>
      <c r="H277" s="158"/>
      <c r="I277" s="158"/>
      <c r="J277" s="158"/>
      <c r="K277" s="158"/>
      <c r="L277" s="159"/>
      <c r="M277" s="159"/>
    </row>
    <row r="278" ht="16.5" spans="1:13">
      <c r="A278" s="156"/>
      <c r="B278" s="157" t="s">
        <v>995</v>
      </c>
      <c r="C278" s="158">
        <v>1.5</v>
      </c>
      <c r="D278" s="158">
        <v>1.5</v>
      </c>
      <c r="E278" s="158">
        <v>1.5</v>
      </c>
      <c r="F278" s="158"/>
      <c r="G278" s="158"/>
      <c r="H278" s="158"/>
      <c r="I278" s="158"/>
      <c r="J278" s="158"/>
      <c r="K278" s="158"/>
      <c r="L278" s="159"/>
      <c r="M278" s="159"/>
    </row>
    <row r="279" ht="16.5" spans="1:13">
      <c r="A279" s="156"/>
      <c r="B279" s="157" t="s">
        <v>996</v>
      </c>
      <c r="C279" s="158">
        <v>1</v>
      </c>
      <c r="D279" s="158">
        <v>1</v>
      </c>
      <c r="E279" s="158">
        <v>1</v>
      </c>
      <c r="F279" s="158"/>
      <c r="G279" s="158"/>
      <c r="H279" s="158"/>
      <c r="I279" s="158"/>
      <c r="J279" s="158"/>
      <c r="K279" s="158"/>
      <c r="L279" s="159"/>
      <c r="M279" s="159"/>
    </row>
    <row r="280" ht="16.5" spans="1:13">
      <c r="A280" s="156"/>
      <c r="B280" s="157" t="s">
        <v>997</v>
      </c>
      <c r="C280" s="158">
        <v>38.5</v>
      </c>
      <c r="D280" s="158">
        <v>38.5</v>
      </c>
      <c r="E280" s="158">
        <v>38.5</v>
      </c>
      <c r="F280" s="158"/>
      <c r="G280" s="158"/>
      <c r="H280" s="158"/>
      <c r="I280" s="158"/>
      <c r="J280" s="158"/>
      <c r="K280" s="158"/>
      <c r="L280" s="159"/>
      <c r="M280" s="159"/>
    </row>
    <row r="281" ht="16.5" spans="1:13">
      <c r="A281" s="154" t="s">
        <v>508</v>
      </c>
      <c r="B281" s="151" t="s">
        <v>509</v>
      </c>
      <c r="C281" s="155">
        <v>3054</v>
      </c>
      <c r="D281" s="155">
        <v>3054</v>
      </c>
      <c r="E281" s="155">
        <v>3054</v>
      </c>
      <c r="F281" s="155"/>
      <c r="G281" s="155"/>
      <c r="H281" s="155"/>
      <c r="I281" s="155"/>
      <c r="J281" s="155"/>
      <c r="K281" s="155"/>
      <c r="L281" s="159"/>
      <c r="M281" s="159"/>
    </row>
    <row r="282" ht="16.5" spans="1:13">
      <c r="A282" s="156"/>
      <c r="B282" s="157" t="s">
        <v>998</v>
      </c>
      <c r="C282" s="158">
        <v>12</v>
      </c>
      <c r="D282" s="158">
        <v>12</v>
      </c>
      <c r="E282" s="158">
        <v>12</v>
      </c>
      <c r="F282" s="158"/>
      <c r="G282" s="158"/>
      <c r="H282" s="158"/>
      <c r="I282" s="158"/>
      <c r="J282" s="158"/>
      <c r="K282" s="158"/>
      <c r="L282" s="159"/>
      <c r="M282" s="159"/>
    </row>
    <row r="283" ht="16.5" spans="1:13">
      <c r="A283" s="156"/>
      <c r="B283" s="157" t="s">
        <v>999</v>
      </c>
      <c r="C283" s="158">
        <v>7</v>
      </c>
      <c r="D283" s="158">
        <v>7</v>
      </c>
      <c r="E283" s="158">
        <v>7</v>
      </c>
      <c r="F283" s="158"/>
      <c r="G283" s="158"/>
      <c r="H283" s="158"/>
      <c r="I283" s="158"/>
      <c r="J283" s="158"/>
      <c r="K283" s="158"/>
      <c r="L283" s="159"/>
      <c r="M283" s="159"/>
    </row>
    <row r="284" ht="16.5" spans="1:13">
      <c r="A284" s="156"/>
      <c r="B284" s="157" t="s">
        <v>1000</v>
      </c>
      <c r="C284" s="158">
        <v>3000</v>
      </c>
      <c r="D284" s="158">
        <v>3000</v>
      </c>
      <c r="E284" s="158">
        <v>3000</v>
      </c>
      <c r="F284" s="158"/>
      <c r="G284" s="158"/>
      <c r="H284" s="158"/>
      <c r="I284" s="158"/>
      <c r="J284" s="158"/>
      <c r="K284" s="158"/>
      <c r="L284" s="159"/>
      <c r="M284" s="159"/>
    </row>
    <row r="285" ht="16.5" spans="1:13">
      <c r="A285" s="156"/>
      <c r="B285" s="157" t="s">
        <v>1001</v>
      </c>
      <c r="C285" s="158">
        <v>30</v>
      </c>
      <c r="D285" s="158">
        <v>30</v>
      </c>
      <c r="E285" s="158">
        <v>30</v>
      </c>
      <c r="F285" s="158"/>
      <c r="G285" s="158"/>
      <c r="H285" s="158"/>
      <c r="I285" s="158"/>
      <c r="J285" s="158"/>
      <c r="K285" s="158"/>
      <c r="L285" s="159"/>
      <c r="M285" s="159"/>
    </row>
    <row r="286" ht="16.5" spans="1:13">
      <c r="A286" s="156"/>
      <c r="B286" s="157" t="s">
        <v>1002</v>
      </c>
      <c r="C286" s="158">
        <v>5</v>
      </c>
      <c r="D286" s="158">
        <v>5</v>
      </c>
      <c r="E286" s="158">
        <v>5</v>
      </c>
      <c r="F286" s="158"/>
      <c r="G286" s="158"/>
      <c r="H286" s="158"/>
      <c r="I286" s="158"/>
      <c r="J286" s="158"/>
      <c r="K286" s="158"/>
      <c r="L286" s="159"/>
      <c r="M286" s="159"/>
    </row>
    <row r="287" ht="16.5" spans="1:13">
      <c r="A287" s="154" t="s">
        <v>510</v>
      </c>
      <c r="B287" s="151" t="s">
        <v>511</v>
      </c>
      <c r="C287" s="155">
        <v>47</v>
      </c>
      <c r="D287" s="155">
        <v>47</v>
      </c>
      <c r="E287" s="155">
        <v>47</v>
      </c>
      <c r="F287" s="155"/>
      <c r="G287" s="155"/>
      <c r="H287" s="155"/>
      <c r="I287" s="155"/>
      <c r="J287" s="155"/>
      <c r="K287" s="155"/>
      <c r="L287" s="159"/>
      <c r="M287" s="159"/>
    </row>
    <row r="288" ht="16.5" spans="1:13">
      <c r="A288" s="156"/>
      <c r="B288" s="157" t="s">
        <v>1003</v>
      </c>
      <c r="C288" s="158">
        <v>10</v>
      </c>
      <c r="D288" s="158">
        <v>10</v>
      </c>
      <c r="E288" s="158">
        <v>10</v>
      </c>
      <c r="F288" s="158"/>
      <c r="G288" s="158"/>
      <c r="H288" s="158"/>
      <c r="I288" s="158"/>
      <c r="J288" s="158"/>
      <c r="K288" s="158"/>
      <c r="L288" s="159"/>
      <c r="M288" s="159"/>
    </row>
    <row r="289" ht="16.5" spans="1:13">
      <c r="A289" s="156"/>
      <c r="B289" s="157" t="s">
        <v>1004</v>
      </c>
      <c r="C289" s="158">
        <v>2</v>
      </c>
      <c r="D289" s="158">
        <v>2</v>
      </c>
      <c r="E289" s="158">
        <v>2</v>
      </c>
      <c r="F289" s="158"/>
      <c r="G289" s="158"/>
      <c r="H289" s="158"/>
      <c r="I289" s="158"/>
      <c r="J289" s="158"/>
      <c r="K289" s="158"/>
      <c r="L289" s="159"/>
      <c r="M289" s="159"/>
    </row>
    <row r="290" ht="16.5" spans="1:13">
      <c r="A290" s="156"/>
      <c r="B290" s="157" t="s">
        <v>1005</v>
      </c>
      <c r="C290" s="158">
        <v>20</v>
      </c>
      <c r="D290" s="158">
        <v>20</v>
      </c>
      <c r="E290" s="158">
        <v>20</v>
      </c>
      <c r="F290" s="158"/>
      <c r="G290" s="158"/>
      <c r="H290" s="158"/>
      <c r="I290" s="158"/>
      <c r="J290" s="158"/>
      <c r="K290" s="158"/>
      <c r="L290" s="159"/>
      <c r="M290" s="159"/>
    </row>
    <row r="291" ht="16.5" spans="1:13">
      <c r="A291" s="156"/>
      <c r="B291" s="157" t="s">
        <v>1006</v>
      </c>
      <c r="C291" s="158">
        <v>15</v>
      </c>
      <c r="D291" s="158">
        <v>15</v>
      </c>
      <c r="E291" s="158">
        <v>15</v>
      </c>
      <c r="F291" s="158"/>
      <c r="G291" s="158"/>
      <c r="H291" s="158"/>
      <c r="I291" s="158"/>
      <c r="J291" s="158"/>
      <c r="K291" s="158"/>
      <c r="L291" s="159"/>
      <c r="M291" s="159"/>
    </row>
    <row r="292" ht="16.5" spans="1:13">
      <c r="A292" s="154" t="s">
        <v>512</v>
      </c>
      <c r="B292" s="151" t="s">
        <v>513</v>
      </c>
      <c r="C292" s="155">
        <v>340</v>
      </c>
      <c r="D292" s="155">
        <v>340</v>
      </c>
      <c r="E292" s="155">
        <v>340</v>
      </c>
      <c r="F292" s="155"/>
      <c r="G292" s="155"/>
      <c r="H292" s="155"/>
      <c r="I292" s="155"/>
      <c r="J292" s="155"/>
      <c r="K292" s="155"/>
      <c r="L292" s="159"/>
      <c r="M292" s="159"/>
    </row>
    <row r="293" ht="16.5" spans="1:13">
      <c r="A293" s="156"/>
      <c r="B293" s="157" t="s">
        <v>1007</v>
      </c>
      <c r="C293" s="158">
        <v>300</v>
      </c>
      <c r="D293" s="158">
        <v>300</v>
      </c>
      <c r="E293" s="158">
        <v>300</v>
      </c>
      <c r="F293" s="158"/>
      <c r="G293" s="158"/>
      <c r="H293" s="158"/>
      <c r="I293" s="158"/>
      <c r="J293" s="158"/>
      <c r="K293" s="158"/>
      <c r="L293" s="159"/>
      <c r="M293" s="159"/>
    </row>
    <row r="294" ht="16.5" spans="1:13">
      <c r="A294" s="156"/>
      <c r="B294" s="157" t="s">
        <v>1005</v>
      </c>
      <c r="C294" s="158">
        <v>30</v>
      </c>
      <c r="D294" s="158">
        <v>30</v>
      </c>
      <c r="E294" s="158">
        <v>30</v>
      </c>
      <c r="F294" s="158"/>
      <c r="G294" s="158"/>
      <c r="H294" s="158"/>
      <c r="I294" s="158"/>
      <c r="J294" s="158"/>
      <c r="K294" s="158"/>
      <c r="L294" s="159"/>
      <c r="M294" s="159"/>
    </row>
    <row r="295" ht="16.5" spans="1:13">
      <c r="A295" s="156"/>
      <c r="B295" s="157" t="s">
        <v>1008</v>
      </c>
      <c r="C295" s="158">
        <v>10</v>
      </c>
      <c r="D295" s="158">
        <v>10</v>
      </c>
      <c r="E295" s="158">
        <v>10</v>
      </c>
      <c r="F295" s="158"/>
      <c r="G295" s="158"/>
      <c r="H295" s="158"/>
      <c r="I295" s="158"/>
      <c r="J295" s="158"/>
      <c r="K295" s="158"/>
      <c r="L295" s="159"/>
      <c r="M295" s="159"/>
    </row>
    <row r="296" ht="16.5" spans="1:13">
      <c r="A296" s="154" t="s">
        <v>514</v>
      </c>
      <c r="B296" s="151" t="s">
        <v>515</v>
      </c>
      <c r="C296" s="155">
        <v>360</v>
      </c>
      <c r="D296" s="155">
        <v>360</v>
      </c>
      <c r="E296" s="155">
        <v>360</v>
      </c>
      <c r="F296" s="155"/>
      <c r="G296" s="155"/>
      <c r="H296" s="155"/>
      <c r="I296" s="155"/>
      <c r="J296" s="155"/>
      <c r="K296" s="155"/>
      <c r="L296" s="159"/>
      <c r="M296" s="159"/>
    </row>
    <row r="297" ht="16.5" spans="1:13">
      <c r="A297" s="156"/>
      <c r="B297" s="157" t="s">
        <v>1009</v>
      </c>
      <c r="C297" s="158">
        <v>3</v>
      </c>
      <c r="D297" s="158">
        <v>3</v>
      </c>
      <c r="E297" s="158">
        <v>3</v>
      </c>
      <c r="F297" s="158"/>
      <c r="G297" s="158"/>
      <c r="H297" s="158"/>
      <c r="I297" s="158"/>
      <c r="J297" s="158"/>
      <c r="K297" s="158"/>
      <c r="L297" s="159"/>
      <c r="M297" s="159"/>
    </row>
    <row r="298" ht="16.5" spans="1:13">
      <c r="A298" s="156"/>
      <c r="B298" s="157" t="s">
        <v>1010</v>
      </c>
      <c r="C298" s="158">
        <v>100</v>
      </c>
      <c r="D298" s="158">
        <v>100</v>
      </c>
      <c r="E298" s="158">
        <v>100</v>
      </c>
      <c r="F298" s="158"/>
      <c r="G298" s="158"/>
      <c r="H298" s="158"/>
      <c r="I298" s="158"/>
      <c r="J298" s="158"/>
      <c r="K298" s="158"/>
      <c r="L298" s="159"/>
      <c r="M298" s="159"/>
    </row>
    <row r="299" ht="16.5" spans="1:13">
      <c r="A299" s="156"/>
      <c r="B299" s="157" t="s">
        <v>1011</v>
      </c>
      <c r="C299" s="158">
        <v>80</v>
      </c>
      <c r="D299" s="158">
        <v>80</v>
      </c>
      <c r="E299" s="158">
        <v>80</v>
      </c>
      <c r="F299" s="158"/>
      <c r="G299" s="158"/>
      <c r="H299" s="158"/>
      <c r="I299" s="158"/>
      <c r="J299" s="158"/>
      <c r="K299" s="158"/>
      <c r="L299" s="159"/>
      <c r="M299" s="159"/>
    </row>
    <row r="300" ht="16.5" spans="1:13">
      <c r="A300" s="156"/>
      <c r="B300" s="157" t="s">
        <v>1012</v>
      </c>
      <c r="C300" s="158">
        <v>8</v>
      </c>
      <c r="D300" s="158">
        <v>8</v>
      </c>
      <c r="E300" s="158">
        <v>8</v>
      </c>
      <c r="F300" s="158"/>
      <c r="G300" s="158"/>
      <c r="H300" s="158"/>
      <c r="I300" s="158"/>
      <c r="J300" s="158"/>
      <c r="K300" s="158"/>
      <c r="L300" s="159"/>
      <c r="M300" s="159"/>
    </row>
    <row r="301" ht="16.5" spans="1:13">
      <c r="A301" s="156"/>
      <c r="B301" s="157" t="s">
        <v>1013</v>
      </c>
      <c r="C301" s="158">
        <v>12</v>
      </c>
      <c r="D301" s="158">
        <v>12</v>
      </c>
      <c r="E301" s="158">
        <v>12</v>
      </c>
      <c r="F301" s="158"/>
      <c r="G301" s="158"/>
      <c r="H301" s="158"/>
      <c r="I301" s="158"/>
      <c r="J301" s="158"/>
      <c r="K301" s="158"/>
      <c r="L301" s="159"/>
      <c r="M301" s="159"/>
    </row>
    <row r="302" ht="16.5" spans="1:13">
      <c r="A302" s="156"/>
      <c r="B302" s="157" t="s">
        <v>1014</v>
      </c>
      <c r="C302" s="158">
        <v>12</v>
      </c>
      <c r="D302" s="158">
        <v>12</v>
      </c>
      <c r="E302" s="158">
        <v>12</v>
      </c>
      <c r="F302" s="158"/>
      <c r="G302" s="158"/>
      <c r="H302" s="158"/>
      <c r="I302" s="158"/>
      <c r="J302" s="158"/>
      <c r="K302" s="158"/>
      <c r="L302" s="159"/>
      <c r="M302" s="159"/>
    </row>
    <row r="303" ht="16.5" spans="1:13">
      <c r="A303" s="156"/>
      <c r="B303" s="157" t="s">
        <v>1015</v>
      </c>
      <c r="C303" s="158">
        <v>40</v>
      </c>
      <c r="D303" s="158">
        <v>40</v>
      </c>
      <c r="E303" s="158">
        <v>40</v>
      </c>
      <c r="F303" s="158"/>
      <c r="G303" s="158"/>
      <c r="H303" s="158"/>
      <c r="I303" s="158"/>
      <c r="J303" s="158"/>
      <c r="K303" s="158"/>
      <c r="L303" s="159"/>
      <c r="M303" s="159"/>
    </row>
    <row r="304" ht="16.5" spans="1:13">
      <c r="A304" s="156"/>
      <c r="B304" s="157" t="s">
        <v>1016</v>
      </c>
      <c r="C304" s="158">
        <v>45</v>
      </c>
      <c r="D304" s="158">
        <v>45</v>
      </c>
      <c r="E304" s="158">
        <v>45</v>
      </c>
      <c r="F304" s="158"/>
      <c r="G304" s="158"/>
      <c r="H304" s="158"/>
      <c r="I304" s="158"/>
      <c r="J304" s="158"/>
      <c r="K304" s="158"/>
      <c r="L304" s="159"/>
      <c r="M304" s="159"/>
    </row>
    <row r="305" ht="16.5" spans="1:13">
      <c r="A305" s="156"/>
      <c r="B305" s="157" t="s">
        <v>1017</v>
      </c>
      <c r="C305" s="158">
        <v>5</v>
      </c>
      <c r="D305" s="158">
        <v>5</v>
      </c>
      <c r="E305" s="158">
        <v>5</v>
      </c>
      <c r="F305" s="158"/>
      <c r="G305" s="158"/>
      <c r="H305" s="158"/>
      <c r="I305" s="158"/>
      <c r="J305" s="158"/>
      <c r="K305" s="158"/>
      <c r="L305" s="159"/>
      <c r="M305" s="159"/>
    </row>
    <row r="306" ht="16.5" spans="1:13">
      <c r="A306" s="156"/>
      <c r="B306" s="157" t="s">
        <v>1018</v>
      </c>
      <c r="C306" s="158">
        <v>15</v>
      </c>
      <c r="D306" s="158">
        <v>15</v>
      </c>
      <c r="E306" s="158">
        <v>15</v>
      </c>
      <c r="F306" s="158"/>
      <c r="G306" s="158"/>
      <c r="H306" s="158"/>
      <c r="I306" s="158"/>
      <c r="J306" s="158"/>
      <c r="K306" s="158"/>
      <c r="L306" s="159"/>
      <c r="M306" s="159"/>
    </row>
    <row r="307" ht="16.5" spans="1:13">
      <c r="A307" s="156"/>
      <c r="B307" s="157" t="s">
        <v>1019</v>
      </c>
      <c r="C307" s="158">
        <v>40</v>
      </c>
      <c r="D307" s="158">
        <v>40</v>
      </c>
      <c r="E307" s="158">
        <v>40</v>
      </c>
      <c r="F307" s="158"/>
      <c r="G307" s="158"/>
      <c r="H307" s="158"/>
      <c r="I307" s="158"/>
      <c r="J307" s="158"/>
      <c r="K307" s="158"/>
      <c r="L307" s="159"/>
      <c r="M307" s="159"/>
    </row>
    <row r="308" ht="16.5" spans="1:13">
      <c r="A308" s="154" t="s">
        <v>516</v>
      </c>
      <c r="B308" s="151" t="s">
        <v>517</v>
      </c>
      <c r="C308" s="155">
        <v>25</v>
      </c>
      <c r="D308" s="155">
        <v>25</v>
      </c>
      <c r="E308" s="155">
        <v>25</v>
      </c>
      <c r="F308" s="155"/>
      <c r="G308" s="155"/>
      <c r="H308" s="155"/>
      <c r="I308" s="155"/>
      <c r="J308" s="155"/>
      <c r="K308" s="155"/>
      <c r="L308" s="159"/>
      <c r="M308" s="159"/>
    </row>
    <row r="309" ht="16.5" spans="1:13">
      <c r="A309" s="156"/>
      <c r="B309" s="157" t="s">
        <v>1020</v>
      </c>
      <c r="C309" s="158">
        <v>3.8</v>
      </c>
      <c r="D309" s="158">
        <v>3.8</v>
      </c>
      <c r="E309" s="158">
        <v>3.8</v>
      </c>
      <c r="F309" s="158"/>
      <c r="G309" s="158"/>
      <c r="H309" s="158"/>
      <c r="I309" s="158"/>
      <c r="J309" s="158"/>
      <c r="K309" s="158"/>
      <c r="L309" s="159"/>
      <c r="M309" s="159"/>
    </row>
    <row r="310" ht="16.5" spans="1:13">
      <c r="A310" s="156"/>
      <c r="B310" s="157" t="s">
        <v>1021</v>
      </c>
      <c r="C310" s="158">
        <v>8</v>
      </c>
      <c r="D310" s="158">
        <v>8</v>
      </c>
      <c r="E310" s="158">
        <v>8</v>
      </c>
      <c r="F310" s="158"/>
      <c r="G310" s="158"/>
      <c r="H310" s="158"/>
      <c r="I310" s="158"/>
      <c r="J310" s="158"/>
      <c r="K310" s="158"/>
      <c r="L310" s="159"/>
      <c r="M310" s="159"/>
    </row>
    <row r="311" ht="16.5" spans="1:13">
      <c r="A311" s="156"/>
      <c r="B311" s="157" t="s">
        <v>1022</v>
      </c>
      <c r="C311" s="158">
        <v>2</v>
      </c>
      <c r="D311" s="158">
        <v>2</v>
      </c>
      <c r="E311" s="158">
        <v>2</v>
      </c>
      <c r="F311" s="158"/>
      <c r="G311" s="158"/>
      <c r="H311" s="158"/>
      <c r="I311" s="158"/>
      <c r="J311" s="158"/>
      <c r="K311" s="158"/>
      <c r="L311" s="159"/>
      <c r="M311" s="159"/>
    </row>
    <row r="312" ht="16.5" spans="1:13">
      <c r="A312" s="156"/>
      <c r="B312" s="157" t="s">
        <v>1023</v>
      </c>
      <c r="C312" s="158">
        <v>6.4</v>
      </c>
      <c r="D312" s="158">
        <v>6.4</v>
      </c>
      <c r="E312" s="158">
        <v>6.4</v>
      </c>
      <c r="F312" s="158"/>
      <c r="G312" s="158"/>
      <c r="H312" s="158"/>
      <c r="I312" s="158"/>
      <c r="J312" s="158"/>
      <c r="K312" s="158"/>
      <c r="L312" s="159"/>
      <c r="M312" s="159"/>
    </row>
    <row r="313" ht="16.5" spans="1:13">
      <c r="A313" s="156"/>
      <c r="B313" s="157" t="s">
        <v>1024</v>
      </c>
      <c r="C313" s="158">
        <v>4.8</v>
      </c>
      <c r="D313" s="158">
        <v>4.8</v>
      </c>
      <c r="E313" s="158">
        <v>4.8</v>
      </c>
      <c r="F313" s="158"/>
      <c r="G313" s="158"/>
      <c r="H313" s="158"/>
      <c r="I313" s="158"/>
      <c r="J313" s="158"/>
      <c r="K313" s="158"/>
      <c r="L313" s="159"/>
      <c r="M313" s="159"/>
    </row>
    <row r="314" ht="16.5" spans="1:13">
      <c r="A314" s="154" t="s">
        <v>518</v>
      </c>
      <c r="B314" s="151" t="s">
        <v>519</v>
      </c>
      <c r="C314" s="155">
        <v>10475.8136</v>
      </c>
      <c r="D314" s="155">
        <v>1183.2936</v>
      </c>
      <c r="E314" s="155">
        <v>1183.2936</v>
      </c>
      <c r="F314" s="155">
        <v>0</v>
      </c>
      <c r="G314" s="155">
        <v>0</v>
      </c>
      <c r="H314" s="155">
        <v>9292.52</v>
      </c>
      <c r="I314" s="155">
        <v>9292.52</v>
      </c>
      <c r="J314" s="155">
        <v>0</v>
      </c>
      <c r="K314" s="155">
        <v>0</v>
      </c>
      <c r="L314" s="159"/>
      <c r="M314" s="159"/>
    </row>
    <row r="315" ht="16.5" spans="1:13">
      <c r="A315" s="156"/>
      <c r="B315" s="157" t="s">
        <v>1025</v>
      </c>
      <c r="C315" s="158">
        <v>2477.42</v>
      </c>
      <c r="D315" s="158">
        <v>606.7</v>
      </c>
      <c r="E315" s="158">
        <v>606.7</v>
      </c>
      <c r="F315" s="158"/>
      <c r="G315" s="158"/>
      <c r="H315" s="158">
        <v>1870.72</v>
      </c>
      <c r="I315" s="158">
        <v>1870.72</v>
      </c>
      <c r="J315" s="158"/>
      <c r="K315" s="158"/>
      <c r="L315" s="159"/>
      <c r="M315" s="159"/>
    </row>
    <row r="316" ht="16.5" spans="1:13">
      <c r="A316" s="156"/>
      <c r="B316" s="157" t="s">
        <v>1026</v>
      </c>
      <c r="C316" s="158">
        <v>73.5936</v>
      </c>
      <c r="D316" s="158">
        <v>73.5936</v>
      </c>
      <c r="E316" s="158">
        <v>73.5936</v>
      </c>
      <c r="F316" s="158"/>
      <c r="G316" s="158"/>
      <c r="H316" s="158"/>
      <c r="I316" s="158">
        <v>0</v>
      </c>
      <c r="J316" s="158"/>
      <c r="K316" s="158"/>
      <c r="L316" s="159"/>
      <c r="M316" s="159"/>
    </row>
    <row r="317" ht="16.5" spans="1:13">
      <c r="A317" s="156"/>
      <c r="B317" s="157" t="s">
        <v>1027</v>
      </c>
      <c r="C317" s="158">
        <v>7921.8</v>
      </c>
      <c r="D317" s="158">
        <v>500</v>
      </c>
      <c r="E317" s="158">
        <v>500</v>
      </c>
      <c r="F317" s="158"/>
      <c r="G317" s="158"/>
      <c r="H317" s="158">
        <v>7421.8</v>
      </c>
      <c r="I317" s="158">
        <v>7421.8</v>
      </c>
      <c r="J317" s="158"/>
      <c r="K317" s="158"/>
      <c r="L317" s="159"/>
      <c r="M317" s="159"/>
    </row>
    <row r="318" ht="16.5" spans="1:13">
      <c r="A318" s="156"/>
      <c r="B318" s="157" t="s">
        <v>1028</v>
      </c>
      <c r="C318" s="158">
        <v>3</v>
      </c>
      <c r="D318" s="158">
        <v>3</v>
      </c>
      <c r="E318" s="158">
        <v>3</v>
      </c>
      <c r="F318" s="158"/>
      <c r="G318" s="158"/>
      <c r="H318" s="158"/>
      <c r="I318" s="158">
        <v>0</v>
      </c>
      <c r="J318" s="158"/>
      <c r="K318" s="158"/>
      <c r="L318" s="159"/>
      <c r="M318" s="159"/>
    </row>
    <row r="319" ht="16.5" spans="1:13">
      <c r="A319" s="154" t="s">
        <v>520</v>
      </c>
      <c r="B319" s="151" t="s">
        <v>521</v>
      </c>
      <c r="C319" s="155">
        <v>5349.542197</v>
      </c>
      <c r="D319" s="155">
        <v>30</v>
      </c>
      <c r="E319" s="155">
        <v>30</v>
      </c>
      <c r="F319" s="155">
        <v>0</v>
      </c>
      <c r="G319" s="155">
        <v>0</v>
      </c>
      <c r="H319" s="155">
        <v>5319.542197</v>
      </c>
      <c r="I319" s="155">
        <v>5319.542197</v>
      </c>
      <c r="J319" s="155">
        <v>0</v>
      </c>
      <c r="K319" s="155">
        <v>0</v>
      </c>
      <c r="L319" s="159"/>
      <c r="M319" s="159"/>
    </row>
    <row r="320" ht="16.5" spans="1:13">
      <c r="A320" s="156"/>
      <c r="B320" s="157" t="s">
        <v>1029</v>
      </c>
      <c r="C320" s="158">
        <v>500</v>
      </c>
      <c r="D320" s="158"/>
      <c r="E320" s="158"/>
      <c r="F320" s="158"/>
      <c r="G320" s="158"/>
      <c r="H320" s="158">
        <v>500</v>
      </c>
      <c r="I320" s="158">
        <v>500</v>
      </c>
      <c r="J320" s="158"/>
      <c r="K320" s="158"/>
      <c r="L320" s="159"/>
      <c r="M320" s="159"/>
    </row>
    <row r="321" ht="16.5" spans="1:13">
      <c r="A321" s="156"/>
      <c r="B321" s="157" t="s">
        <v>1030</v>
      </c>
      <c r="C321" s="158">
        <v>30</v>
      </c>
      <c r="D321" s="158">
        <v>30</v>
      </c>
      <c r="E321" s="158">
        <v>30</v>
      </c>
      <c r="F321" s="158"/>
      <c r="G321" s="158"/>
      <c r="H321" s="158"/>
      <c r="I321" s="158">
        <v>0</v>
      </c>
      <c r="J321" s="158"/>
      <c r="K321" s="158"/>
      <c r="L321" s="159"/>
      <c r="M321" s="159"/>
    </row>
    <row r="322" ht="16.5" spans="1:13">
      <c r="A322" s="156"/>
      <c r="B322" s="157" t="s">
        <v>1031</v>
      </c>
      <c r="C322" s="158">
        <v>73.7</v>
      </c>
      <c r="D322" s="158"/>
      <c r="E322" s="158"/>
      <c r="F322" s="158"/>
      <c r="G322" s="158"/>
      <c r="H322" s="158">
        <v>73.7</v>
      </c>
      <c r="I322" s="158">
        <v>73.7</v>
      </c>
      <c r="J322" s="158"/>
      <c r="K322" s="158"/>
      <c r="L322" s="159"/>
      <c r="M322" s="159"/>
    </row>
    <row r="323" ht="16.5" spans="1:13">
      <c r="A323" s="156"/>
      <c r="B323" s="157" t="s">
        <v>1032</v>
      </c>
      <c r="C323" s="158">
        <v>1000</v>
      </c>
      <c r="D323" s="158"/>
      <c r="E323" s="158"/>
      <c r="F323" s="158"/>
      <c r="G323" s="158"/>
      <c r="H323" s="158">
        <v>1000</v>
      </c>
      <c r="I323" s="158">
        <v>1000</v>
      </c>
      <c r="J323" s="158"/>
      <c r="K323" s="158"/>
      <c r="L323" s="159"/>
      <c r="M323" s="159"/>
    </row>
    <row r="324" ht="16.5" spans="1:13">
      <c r="A324" s="156"/>
      <c r="B324" s="157" t="s">
        <v>1033</v>
      </c>
      <c r="C324" s="158">
        <v>100</v>
      </c>
      <c r="D324" s="158"/>
      <c r="E324" s="158"/>
      <c r="F324" s="158"/>
      <c r="G324" s="158"/>
      <c r="H324" s="158">
        <v>100</v>
      </c>
      <c r="I324" s="158">
        <v>100</v>
      </c>
      <c r="J324" s="158"/>
      <c r="K324" s="158"/>
      <c r="L324" s="159"/>
      <c r="M324" s="159"/>
    </row>
    <row r="325" ht="16.5" spans="1:13">
      <c r="A325" s="156"/>
      <c r="B325" s="157" t="s">
        <v>1034</v>
      </c>
      <c r="C325" s="158">
        <v>731.3</v>
      </c>
      <c r="D325" s="158"/>
      <c r="E325" s="158"/>
      <c r="F325" s="158"/>
      <c r="G325" s="158"/>
      <c r="H325" s="158">
        <v>731.3</v>
      </c>
      <c r="I325" s="158">
        <v>731.3</v>
      </c>
      <c r="J325" s="158"/>
      <c r="K325" s="158"/>
      <c r="L325" s="159"/>
      <c r="M325" s="159"/>
    </row>
    <row r="326" ht="16.5" spans="1:13">
      <c r="A326" s="156"/>
      <c r="B326" s="157" t="s">
        <v>1035</v>
      </c>
      <c r="C326" s="158">
        <v>1514.542197</v>
      </c>
      <c r="D326" s="158"/>
      <c r="E326" s="158"/>
      <c r="F326" s="158"/>
      <c r="G326" s="158"/>
      <c r="H326" s="158">
        <v>1514.542197</v>
      </c>
      <c r="I326" s="158">
        <v>1514.542197</v>
      </c>
      <c r="J326" s="158"/>
      <c r="K326" s="158"/>
      <c r="L326" s="159"/>
      <c r="M326" s="159"/>
    </row>
    <row r="327" ht="16.5" spans="1:13">
      <c r="A327" s="156"/>
      <c r="B327" s="157" t="s">
        <v>1036</v>
      </c>
      <c r="C327" s="158">
        <v>1400</v>
      </c>
      <c r="D327" s="158"/>
      <c r="E327" s="158"/>
      <c r="F327" s="158"/>
      <c r="G327" s="158"/>
      <c r="H327" s="158">
        <v>1400</v>
      </c>
      <c r="I327" s="158">
        <v>1400</v>
      </c>
      <c r="J327" s="158"/>
      <c r="K327" s="158"/>
      <c r="L327" s="159"/>
      <c r="M327" s="159"/>
    </row>
    <row r="328" ht="16.5" spans="1:13">
      <c r="A328" s="154" t="s">
        <v>522</v>
      </c>
      <c r="B328" s="151" t="s">
        <v>523</v>
      </c>
      <c r="C328" s="155">
        <v>620.2</v>
      </c>
      <c r="D328" s="155">
        <v>620.2</v>
      </c>
      <c r="E328" s="155">
        <v>620.2</v>
      </c>
      <c r="F328" s="155"/>
      <c r="G328" s="155"/>
      <c r="H328" s="155"/>
      <c r="I328" s="155">
        <v>0</v>
      </c>
      <c r="J328" s="155"/>
      <c r="K328" s="155"/>
      <c r="L328" s="159"/>
      <c r="M328" s="159"/>
    </row>
    <row r="329" ht="16.5" spans="1:13">
      <c r="A329" s="156"/>
      <c r="B329" s="157" t="s">
        <v>1037</v>
      </c>
      <c r="C329" s="158">
        <v>70</v>
      </c>
      <c r="D329" s="158">
        <v>70</v>
      </c>
      <c r="E329" s="158">
        <v>70</v>
      </c>
      <c r="F329" s="158"/>
      <c r="G329" s="158"/>
      <c r="H329" s="158"/>
      <c r="I329" s="158">
        <v>0</v>
      </c>
      <c r="J329" s="158"/>
      <c r="K329" s="158"/>
      <c r="L329" s="159"/>
      <c r="M329" s="159"/>
    </row>
    <row r="330" ht="16.5" spans="1:13">
      <c r="A330" s="156"/>
      <c r="B330" s="157" t="s">
        <v>1038</v>
      </c>
      <c r="C330" s="158">
        <v>15</v>
      </c>
      <c r="D330" s="158">
        <v>15</v>
      </c>
      <c r="E330" s="158">
        <v>15</v>
      </c>
      <c r="F330" s="158"/>
      <c r="G330" s="158"/>
      <c r="H330" s="158"/>
      <c r="I330" s="158">
        <v>0</v>
      </c>
      <c r="J330" s="158"/>
      <c r="K330" s="158"/>
      <c r="L330" s="159"/>
      <c r="M330" s="159"/>
    </row>
    <row r="331" ht="16.5" spans="1:13">
      <c r="A331" s="156"/>
      <c r="B331" s="157" t="s">
        <v>1039</v>
      </c>
      <c r="C331" s="158">
        <v>60.2</v>
      </c>
      <c r="D331" s="158">
        <v>60.2</v>
      </c>
      <c r="E331" s="158">
        <v>60.2</v>
      </c>
      <c r="F331" s="158"/>
      <c r="G331" s="158"/>
      <c r="H331" s="158"/>
      <c r="I331" s="158">
        <v>0</v>
      </c>
      <c r="J331" s="158"/>
      <c r="K331" s="158"/>
      <c r="L331" s="159"/>
      <c r="M331" s="159"/>
    </row>
    <row r="332" ht="16.5" spans="1:13">
      <c r="A332" s="156"/>
      <c r="B332" s="157" t="s">
        <v>1040</v>
      </c>
      <c r="C332" s="158">
        <v>235</v>
      </c>
      <c r="D332" s="158">
        <v>235</v>
      </c>
      <c r="E332" s="158">
        <v>235</v>
      </c>
      <c r="F332" s="158"/>
      <c r="G332" s="158"/>
      <c r="H332" s="158"/>
      <c r="I332" s="158">
        <v>0</v>
      </c>
      <c r="J332" s="158"/>
      <c r="K332" s="158"/>
      <c r="L332" s="159"/>
      <c r="M332" s="159"/>
    </row>
    <row r="333" ht="16.5" spans="1:13">
      <c r="A333" s="156"/>
      <c r="B333" s="157" t="s">
        <v>1041</v>
      </c>
      <c r="C333" s="158">
        <v>200</v>
      </c>
      <c r="D333" s="158">
        <v>200</v>
      </c>
      <c r="E333" s="158">
        <v>200</v>
      </c>
      <c r="F333" s="158"/>
      <c r="G333" s="158"/>
      <c r="H333" s="158"/>
      <c r="I333" s="158">
        <v>0</v>
      </c>
      <c r="J333" s="158"/>
      <c r="K333" s="158"/>
      <c r="L333" s="159"/>
      <c r="M333" s="159"/>
    </row>
    <row r="334" ht="16.5" spans="1:13">
      <c r="A334" s="156"/>
      <c r="B334" s="157" t="s">
        <v>1042</v>
      </c>
      <c r="C334" s="158">
        <v>15</v>
      </c>
      <c r="D334" s="158">
        <v>15</v>
      </c>
      <c r="E334" s="158">
        <v>15</v>
      </c>
      <c r="F334" s="158"/>
      <c r="G334" s="158"/>
      <c r="H334" s="158"/>
      <c r="I334" s="158">
        <v>0</v>
      </c>
      <c r="J334" s="158"/>
      <c r="K334" s="158"/>
      <c r="L334" s="159"/>
      <c r="M334" s="159"/>
    </row>
    <row r="335" ht="16.5" spans="1:13">
      <c r="A335" s="156"/>
      <c r="B335" s="157" t="s">
        <v>1043</v>
      </c>
      <c r="C335" s="158">
        <v>10</v>
      </c>
      <c r="D335" s="158">
        <v>10</v>
      </c>
      <c r="E335" s="158">
        <v>10</v>
      </c>
      <c r="F335" s="158"/>
      <c r="G335" s="158"/>
      <c r="H335" s="158"/>
      <c r="I335" s="158">
        <v>0</v>
      </c>
      <c r="J335" s="158"/>
      <c r="K335" s="158"/>
      <c r="L335" s="159"/>
      <c r="M335" s="159"/>
    </row>
    <row r="336" ht="16.5" spans="1:13">
      <c r="A336" s="156"/>
      <c r="B336" s="157" t="s">
        <v>1044</v>
      </c>
      <c r="C336" s="158">
        <v>15</v>
      </c>
      <c r="D336" s="158">
        <v>15</v>
      </c>
      <c r="E336" s="158">
        <v>15</v>
      </c>
      <c r="F336" s="158"/>
      <c r="G336" s="158"/>
      <c r="H336" s="158"/>
      <c r="I336" s="158">
        <v>0</v>
      </c>
      <c r="J336" s="158"/>
      <c r="K336" s="158"/>
      <c r="L336" s="159"/>
      <c r="M336" s="159"/>
    </row>
    <row r="337" ht="16.5" spans="1:13">
      <c r="A337" s="154" t="s">
        <v>524</v>
      </c>
      <c r="B337" s="151" t="s">
        <v>525</v>
      </c>
      <c r="C337" s="155">
        <v>3530</v>
      </c>
      <c r="D337" s="155">
        <v>30</v>
      </c>
      <c r="E337" s="155">
        <v>30</v>
      </c>
      <c r="F337" s="155">
        <v>0</v>
      </c>
      <c r="G337" s="155">
        <v>0</v>
      </c>
      <c r="H337" s="155">
        <v>3500</v>
      </c>
      <c r="I337" s="155">
        <v>3500</v>
      </c>
      <c r="J337" s="155">
        <v>0</v>
      </c>
      <c r="K337" s="155">
        <v>0</v>
      </c>
      <c r="L337" s="159"/>
      <c r="M337" s="159"/>
    </row>
    <row r="338" ht="16.5" spans="1:13">
      <c r="A338" s="156"/>
      <c r="B338" s="157" t="s">
        <v>1045</v>
      </c>
      <c r="C338" s="158">
        <v>40</v>
      </c>
      <c r="D338" s="158"/>
      <c r="E338" s="158"/>
      <c r="F338" s="158"/>
      <c r="G338" s="158"/>
      <c r="H338" s="158">
        <v>40</v>
      </c>
      <c r="I338" s="158">
        <v>40</v>
      </c>
      <c r="J338" s="158"/>
      <c r="K338" s="158"/>
      <c r="L338" s="159"/>
      <c r="M338" s="159"/>
    </row>
    <row r="339" ht="16.5" spans="1:13">
      <c r="A339" s="156"/>
      <c r="B339" s="157" t="s">
        <v>1046</v>
      </c>
      <c r="C339" s="158">
        <v>500</v>
      </c>
      <c r="D339" s="158"/>
      <c r="E339" s="158"/>
      <c r="F339" s="158"/>
      <c r="G339" s="158"/>
      <c r="H339" s="158">
        <v>500</v>
      </c>
      <c r="I339" s="158">
        <v>500</v>
      </c>
      <c r="J339" s="158"/>
      <c r="K339" s="158"/>
      <c r="L339" s="159"/>
      <c r="M339" s="159"/>
    </row>
    <row r="340" ht="16.5" spans="1:13">
      <c r="A340" s="156"/>
      <c r="B340" s="157" t="s">
        <v>1047</v>
      </c>
      <c r="C340" s="158">
        <v>460</v>
      </c>
      <c r="D340" s="158"/>
      <c r="E340" s="158"/>
      <c r="F340" s="158"/>
      <c r="G340" s="158"/>
      <c r="H340" s="158">
        <v>460</v>
      </c>
      <c r="I340" s="158">
        <v>460</v>
      </c>
      <c r="J340" s="158"/>
      <c r="K340" s="158"/>
      <c r="L340" s="159"/>
      <c r="M340" s="159"/>
    </row>
    <row r="341" ht="16.5" spans="1:13">
      <c r="A341" s="156"/>
      <c r="B341" s="157" t="s">
        <v>1048</v>
      </c>
      <c r="C341" s="158">
        <v>2500</v>
      </c>
      <c r="D341" s="158"/>
      <c r="E341" s="158"/>
      <c r="F341" s="158"/>
      <c r="G341" s="158"/>
      <c r="H341" s="158">
        <v>2500</v>
      </c>
      <c r="I341" s="158">
        <v>2500</v>
      </c>
      <c r="J341" s="158"/>
      <c r="K341" s="158"/>
      <c r="L341" s="159"/>
      <c r="M341" s="159"/>
    </row>
    <row r="342" ht="16.5" spans="1:13">
      <c r="A342" s="156"/>
      <c r="B342" s="157" t="s">
        <v>1049</v>
      </c>
      <c r="C342" s="158">
        <v>2</v>
      </c>
      <c r="D342" s="158">
        <v>2</v>
      </c>
      <c r="E342" s="158">
        <v>2</v>
      </c>
      <c r="F342" s="158"/>
      <c r="G342" s="158"/>
      <c r="H342" s="158"/>
      <c r="I342" s="158">
        <v>0</v>
      </c>
      <c r="J342" s="158"/>
      <c r="K342" s="158"/>
      <c r="L342" s="159"/>
      <c r="M342" s="159"/>
    </row>
    <row r="343" ht="16.5" spans="1:13">
      <c r="A343" s="156"/>
      <c r="B343" s="157" t="s">
        <v>1050</v>
      </c>
      <c r="C343" s="158">
        <v>28</v>
      </c>
      <c r="D343" s="158">
        <v>28</v>
      </c>
      <c r="E343" s="158">
        <v>28</v>
      </c>
      <c r="F343" s="158"/>
      <c r="G343" s="158"/>
      <c r="H343" s="158"/>
      <c r="I343" s="158">
        <v>0</v>
      </c>
      <c r="J343" s="158"/>
      <c r="K343" s="158"/>
      <c r="L343" s="159"/>
      <c r="M343" s="159"/>
    </row>
    <row r="344" ht="16.5" spans="1:13">
      <c r="A344" s="154" t="s">
        <v>526</v>
      </c>
      <c r="B344" s="151" t="s">
        <v>527</v>
      </c>
      <c r="C344" s="155">
        <v>620</v>
      </c>
      <c r="D344" s="155">
        <v>620</v>
      </c>
      <c r="E344" s="155">
        <v>620</v>
      </c>
      <c r="F344" s="155"/>
      <c r="G344" s="155"/>
      <c r="H344" s="155"/>
      <c r="I344" s="155">
        <v>0</v>
      </c>
      <c r="J344" s="155"/>
      <c r="K344" s="155"/>
      <c r="L344" s="159"/>
      <c r="M344" s="159"/>
    </row>
    <row r="345" ht="16.5" spans="1:13">
      <c r="A345" s="156"/>
      <c r="B345" s="157" t="s">
        <v>1051</v>
      </c>
      <c r="C345" s="158">
        <v>80</v>
      </c>
      <c r="D345" s="158">
        <v>80</v>
      </c>
      <c r="E345" s="158">
        <v>80</v>
      </c>
      <c r="F345" s="158"/>
      <c r="G345" s="158"/>
      <c r="H345" s="158"/>
      <c r="I345" s="158">
        <v>0</v>
      </c>
      <c r="J345" s="158"/>
      <c r="K345" s="158"/>
      <c r="L345" s="159"/>
      <c r="M345" s="159"/>
    </row>
    <row r="346" ht="16.5" spans="1:13">
      <c r="A346" s="156"/>
      <c r="B346" s="157" t="s">
        <v>1052</v>
      </c>
      <c r="C346" s="158">
        <v>40</v>
      </c>
      <c r="D346" s="158">
        <v>40</v>
      </c>
      <c r="E346" s="158">
        <v>40</v>
      </c>
      <c r="F346" s="158"/>
      <c r="G346" s="158"/>
      <c r="H346" s="158"/>
      <c r="I346" s="158">
        <v>0</v>
      </c>
      <c r="J346" s="158"/>
      <c r="K346" s="158"/>
      <c r="L346" s="159"/>
      <c r="M346" s="159"/>
    </row>
    <row r="347" ht="16.5" spans="1:13">
      <c r="A347" s="156"/>
      <c r="B347" s="157" t="s">
        <v>1053</v>
      </c>
      <c r="C347" s="158">
        <v>230</v>
      </c>
      <c r="D347" s="158">
        <v>230</v>
      </c>
      <c r="E347" s="158">
        <v>230</v>
      </c>
      <c r="F347" s="158"/>
      <c r="G347" s="158"/>
      <c r="H347" s="158"/>
      <c r="I347" s="158">
        <v>0</v>
      </c>
      <c r="J347" s="158"/>
      <c r="K347" s="158"/>
      <c r="L347" s="159"/>
      <c r="M347" s="159"/>
    </row>
    <row r="348" ht="16.5" spans="1:13">
      <c r="A348" s="156"/>
      <c r="B348" s="157" t="s">
        <v>1054</v>
      </c>
      <c r="C348" s="158">
        <v>5</v>
      </c>
      <c r="D348" s="158">
        <v>5</v>
      </c>
      <c r="E348" s="158">
        <v>5</v>
      </c>
      <c r="F348" s="158"/>
      <c r="G348" s="158"/>
      <c r="H348" s="158"/>
      <c r="I348" s="158">
        <v>0</v>
      </c>
      <c r="J348" s="158"/>
      <c r="K348" s="158"/>
      <c r="L348" s="159"/>
      <c r="M348" s="159"/>
    </row>
    <row r="349" ht="16.5" spans="1:13">
      <c r="A349" s="156"/>
      <c r="B349" s="157" t="s">
        <v>1055</v>
      </c>
      <c r="C349" s="158">
        <v>16</v>
      </c>
      <c r="D349" s="158">
        <v>16</v>
      </c>
      <c r="E349" s="158">
        <v>16</v>
      </c>
      <c r="F349" s="158"/>
      <c r="G349" s="158"/>
      <c r="H349" s="158"/>
      <c r="I349" s="158">
        <v>0</v>
      </c>
      <c r="J349" s="158"/>
      <c r="K349" s="158"/>
      <c r="L349" s="159"/>
      <c r="M349" s="159"/>
    </row>
    <row r="350" ht="16.5" spans="1:13">
      <c r="A350" s="156"/>
      <c r="B350" s="157" t="s">
        <v>1056</v>
      </c>
      <c r="C350" s="158">
        <v>180</v>
      </c>
      <c r="D350" s="158">
        <v>180</v>
      </c>
      <c r="E350" s="158">
        <v>180</v>
      </c>
      <c r="F350" s="158"/>
      <c r="G350" s="158"/>
      <c r="H350" s="158"/>
      <c r="I350" s="158">
        <v>0</v>
      </c>
      <c r="J350" s="158"/>
      <c r="K350" s="158"/>
      <c r="L350" s="159"/>
      <c r="M350" s="159"/>
    </row>
    <row r="351" ht="16.5" spans="1:13">
      <c r="A351" s="156"/>
      <c r="B351" s="157" t="s">
        <v>1057</v>
      </c>
      <c r="C351" s="158">
        <v>19</v>
      </c>
      <c r="D351" s="158">
        <v>19</v>
      </c>
      <c r="E351" s="158">
        <v>19</v>
      </c>
      <c r="F351" s="158"/>
      <c r="G351" s="158"/>
      <c r="H351" s="158"/>
      <c r="I351" s="158">
        <v>0</v>
      </c>
      <c r="J351" s="158"/>
      <c r="K351" s="158"/>
      <c r="L351" s="159"/>
      <c r="M351" s="159"/>
    </row>
    <row r="352" ht="16.5" spans="1:13">
      <c r="A352" s="156"/>
      <c r="B352" s="157" t="s">
        <v>1058</v>
      </c>
      <c r="C352" s="158">
        <v>50</v>
      </c>
      <c r="D352" s="158">
        <v>50</v>
      </c>
      <c r="E352" s="158">
        <v>50</v>
      </c>
      <c r="F352" s="158"/>
      <c r="G352" s="158"/>
      <c r="H352" s="158"/>
      <c r="I352" s="158">
        <v>0</v>
      </c>
      <c r="J352" s="158"/>
      <c r="K352" s="158"/>
      <c r="L352" s="159"/>
      <c r="M352" s="159"/>
    </row>
    <row r="353" ht="16.5" spans="1:13">
      <c r="A353" s="154" t="s">
        <v>528</v>
      </c>
      <c r="B353" s="151" t="s">
        <v>529</v>
      </c>
      <c r="C353" s="155">
        <v>1715</v>
      </c>
      <c r="D353" s="155">
        <v>1714.215935</v>
      </c>
      <c r="E353" s="155">
        <v>1714.215935</v>
      </c>
      <c r="F353" s="155">
        <v>0</v>
      </c>
      <c r="G353" s="155">
        <v>0</v>
      </c>
      <c r="H353" s="155">
        <v>0.784065</v>
      </c>
      <c r="I353" s="155">
        <v>0.784065</v>
      </c>
      <c r="J353" s="155">
        <v>0</v>
      </c>
      <c r="K353" s="155">
        <v>0</v>
      </c>
      <c r="L353" s="159"/>
      <c r="M353" s="159"/>
    </row>
    <row r="354" ht="16.5" spans="1:13">
      <c r="A354" s="156"/>
      <c r="B354" s="157" t="s">
        <v>1059</v>
      </c>
      <c r="C354" s="158">
        <v>600</v>
      </c>
      <c r="D354" s="158">
        <v>600</v>
      </c>
      <c r="E354" s="158">
        <v>600</v>
      </c>
      <c r="F354" s="158"/>
      <c r="G354" s="158"/>
      <c r="H354" s="158"/>
      <c r="I354" s="158">
        <v>0</v>
      </c>
      <c r="J354" s="158"/>
      <c r="K354" s="158"/>
      <c r="L354" s="159"/>
      <c r="M354" s="159"/>
    </row>
    <row r="355" ht="16.5" spans="1:13">
      <c r="A355" s="156"/>
      <c r="B355" s="157" t="s">
        <v>1060</v>
      </c>
      <c r="C355" s="158">
        <v>50</v>
      </c>
      <c r="D355" s="158">
        <v>50</v>
      </c>
      <c r="E355" s="158">
        <v>50</v>
      </c>
      <c r="F355" s="158"/>
      <c r="G355" s="158"/>
      <c r="H355" s="158"/>
      <c r="I355" s="158">
        <v>0</v>
      </c>
      <c r="J355" s="158"/>
      <c r="K355" s="158"/>
      <c r="L355" s="159"/>
      <c r="M355" s="159"/>
    </row>
    <row r="356" ht="16.5" spans="1:13">
      <c r="A356" s="156"/>
      <c r="B356" s="157" t="s">
        <v>1061</v>
      </c>
      <c r="C356" s="158">
        <v>555</v>
      </c>
      <c r="D356" s="158">
        <v>554.215935</v>
      </c>
      <c r="E356" s="158">
        <v>554.215935</v>
      </c>
      <c r="F356" s="158"/>
      <c r="G356" s="158"/>
      <c r="H356" s="158">
        <v>0.784065</v>
      </c>
      <c r="I356" s="158">
        <v>0.784065</v>
      </c>
      <c r="J356" s="158"/>
      <c r="K356" s="158"/>
      <c r="L356" s="159"/>
      <c r="M356" s="159"/>
    </row>
    <row r="357" ht="16.5" spans="1:13">
      <c r="A357" s="156"/>
      <c r="B357" s="157" t="s">
        <v>1062</v>
      </c>
      <c r="C357" s="158">
        <v>505</v>
      </c>
      <c r="D357" s="158">
        <v>505</v>
      </c>
      <c r="E357" s="158">
        <v>505</v>
      </c>
      <c r="F357" s="158"/>
      <c r="G357" s="158"/>
      <c r="H357" s="158"/>
      <c r="I357" s="158">
        <v>0</v>
      </c>
      <c r="J357" s="158"/>
      <c r="K357" s="158"/>
      <c r="L357" s="159"/>
      <c r="M357" s="159"/>
    </row>
    <row r="358" ht="16.5" spans="1:13">
      <c r="A358" s="156"/>
      <c r="B358" s="157" t="s">
        <v>1063</v>
      </c>
      <c r="C358" s="158">
        <v>5</v>
      </c>
      <c r="D358" s="158">
        <v>5</v>
      </c>
      <c r="E358" s="158">
        <v>5</v>
      </c>
      <c r="F358" s="158"/>
      <c r="G358" s="158"/>
      <c r="H358" s="158"/>
      <c r="I358" s="158">
        <v>0</v>
      </c>
      <c r="J358" s="158"/>
      <c r="K358" s="158"/>
      <c r="L358" s="159"/>
      <c r="M358" s="159"/>
    </row>
    <row r="359" ht="16.5" spans="1:13">
      <c r="A359" s="154" t="s">
        <v>530</v>
      </c>
      <c r="B359" s="151" t="s">
        <v>531</v>
      </c>
      <c r="C359" s="155">
        <v>100.68</v>
      </c>
      <c r="D359" s="155">
        <v>0</v>
      </c>
      <c r="E359" s="155">
        <v>0</v>
      </c>
      <c r="F359" s="155">
        <v>0</v>
      </c>
      <c r="G359" s="155">
        <v>0</v>
      </c>
      <c r="H359" s="155">
        <v>100.68</v>
      </c>
      <c r="I359" s="155">
        <v>100.68</v>
      </c>
      <c r="J359" s="155">
        <v>0</v>
      </c>
      <c r="K359" s="155">
        <v>0</v>
      </c>
      <c r="L359" s="159"/>
      <c r="M359" s="159"/>
    </row>
    <row r="360" ht="16.5" spans="1:13">
      <c r="A360" s="156"/>
      <c r="B360" s="157" t="s">
        <v>1036</v>
      </c>
      <c r="C360" s="158">
        <v>50</v>
      </c>
      <c r="D360" s="158"/>
      <c r="E360" s="158"/>
      <c r="F360" s="158"/>
      <c r="G360" s="158"/>
      <c r="H360" s="158">
        <v>50</v>
      </c>
      <c r="I360" s="158">
        <v>50</v>
      </c>
      <c r="J360" s="158"/>
      <c r="K360" s="158"/>
      <c r="L360" s="159"/>
      <c r="M360" s="159"/>
    </row>
    <row r="361" ht="16.5" spans="1:13">
      <c r="A361" s="156"/>
      <c r="B361" s="157" t="s">
        <v>1064</v>
      </c>
      <c r="C361" s="158">
        <v>3.71</v>
      </c>
      <c r="D361" s="158"/>
      <c r="E361" s="158"/>
      <c r="F361" s="158"/>
      <c r="G361" s="158"/>
      <c r="H361" s="158">
        <v>3.71</v>
      </c>
      <c r="I361" s="158">
        <v>3.71</v>
      </c>
      <c r="J361" s="158"/>
      <c r="K361" s="158"/>
      <c r="L361" s="159"/>
      <c r="M361" s="159"/>
    </row>
    <row r="362" ht="16.5" spans="1:13">
      <c r="A362" s="156"/>
      <c r="B362" s="157" t="s">
        <v>1065</v>
      </c>
      <c r="C362" s="158">
        <v>46.97</v>
      </c>
      <c r="D362" s="158"/>
      <c r="E362" s="158"/>
      <c r="F362" s="158"/>
      <c r="G362" s="158"/>
      <c r="H362" s="158">
        <v>46.97</v>
      </c>
      <c r="I362" s="158">
        <v>46.97</v>
      </c>
      <c r="J362" s="158"/>
      <c r="K362" s="158"/>
      <c r="L362" s="159"/>
      <c r="M362" s="159"/>
    </row>
    <row r="363" ht="16.5" spans="1:13">
      <c r="A363" s="154" t="s">
        <v>532</v>
      </c>
      <c r="B363" s="151" t="s">
        <v>533</v>
      </c>
      <c r="C363" s="155">
        <v>593.49</v>
      </c>
      <c r="D363" s="155">
        <v>0</v>
      </c>
      <c r="E363" s="155">
        <v>0</v>
      </c>
      <c r="F363" s="155">
        <v>0</v>
      </c>
      <c r="G363" s="155">
        <v>0</v>
      </c>
      <c r="H363" s="155">
        <v>593.49</v>
      </c>
      <c r="I363" s="155">
        <v>593.49</v>
      </c>
      <c r="J363" s="155">
        <v>0</v>
      </c>
      <c r="K363" s="155">
        <v>0</v>
      </c>
      <c r="L363" s="159"/>
      <c r="M363" s="159"/>
    </row>
    <row r="364" ht="16.5" spans="1:13">
      <c r="A364" s="156"/>
      <c r="B364" s="157" t="s">
        <v>1048</v>
      </c>
      <c r="C364" s="158">
        <v>440</v>
      </c>
      <c r="D364" s="158"/>
      <c r="E364" s="158"/>
      <c r="F364" s="158"/>
      <c r="G364" s="158"/>
      <c r="H364" s="158">
        <v>440</v>
      </c>
      <c r="I364" s="158">
        <v>440</v>
      </c>
      <c r="J364" s="158"/>
      <c r="K364" s="158"/>
      <c r="L364" s="159"/>
      <c r="M364" s="159"/>
    </row>
    <row r="365" ht="16.5" spans="1:13">
      <c r="A365" s="156"/>
      <c r="B365" s="157" t="s">
        <v>1066</v>
      </c>
      <c r="C365" s="158">
        <v>153.49</v>
      </c>
      <c r="D365" s="158"/>
      <c r="E365" s="158"/>
      <c r="F365" s="158"/>
      <c r="G365" s="158"/>
      <c r="H365" s="158">
        <v>153.49</v>
      </c>
      <c r="I365" s="158">
        <v>153.49</v>
      </c>
      <c r="J365" s="158"/>
      <c r="K365" s="158"/>
      <c r="L365" s="159"/>
      <c r="M365" s="159"/>
    </row>
    <row r="366" ht="16.5" spans="1:13">
      <c r="A366" s="154" t="s">
        <v>534</v>
      </c>
      <c r="B366" s="151" t="s">
        <v>535</v>
      </c>
      <c r="C366" s="155">
        <v>1084.36</v>
      </c>
      <c r="D366" s="155">
        <v>0</v>
      </c>
      <c r="E366" s="155">
        <v>0</v>
      </c>
      <c r="F366" s="155">
        <v>0</v>
      </c>
      <c r="G366" s="155">
        <v>0</v>
      </c>
      <c r="H366" s="155">
        <v>1084.36</v>
      </c>
      <c r="I366" s="155">
        <v>1084.36</v>
      </c>
      <c r="J366" s="155">
        <v>0</v>
      </c>
      <c r="K366" s="155">
        <v>0</v>
      </c>
      <c r="L366" s="159"/>
      <c r="M366" s="159"/>
    </row>
    <row r="367" ht="16.5" spans="1:13">
      <c r="A367" s="156"/>
      <c r="B367" s="157" t="s">
        <v>1066</v>
      </c>
      <c r="C367" s="158">
        <v>167.96</v>
      </c>
      <c r="D367" s="158"/>
      <c r="E367" s="158"/>
      <c r="F367" s="158"/>
      <c r="G367" s="158"/>
      <c r="H367" s="158">
        <v>167.96</v>
      </c>
      <c r="I367" s="158">
        <v>167.96</v>
      </c>
      <c r="J367" s="158"/>
      <c r="K367" s="158"/>
      <c r="L367" s="159"/>
      <c r="M367" s="159"/>
    </row>
    <row r="368" ht="16.5" spans="1:13">
      <c r="A368" s="156"/>
      <c r="B368" s="157" t="s">
        <v>1048</v>
      </c>
      <c r="C368" s="158">
        <v>790</v>
      </c>
      <c r="D368" s="158"/>
      <c r="E368" s="158"/>
      <c r="F368" s="158"/>
      <c r="G368" s="158"/>
      <c r="H368" s="158">
        <v>790</v>
      </c>
      <c r="I368" s="158">
        <v>790</v>
      </c>
      <c r="J368" s="158"/>
      <c r="K368" s="158"/>
      <c r="L368" s="159"/>
      <c r="M368" s="159"/>
    </row>
    <row r="369" ht="16.5" spans="1:13">
      <c r="A369" s="156"/>
      <c r="B369" s="157" t="s">
        <v>1034</v>
      </c>
      <c r="C369" s="158">
        <v>126.4</v>
      </c>
      <c r="D369" s="158"/>
      <c r="E369" s="158"/>
      <c r="F369" s="158"/>
      <c r="G369" s="158"/>
      <c r="H369" s="158">
        <v>126.4</v>
      </c>
      <c r="I369" s="158">
        <v>126.4</v>
      </c>
      <c r="J369" s="158"/>
      <c r="K369" s="158"/>
      <c r="L369" s="159"/>
      <c r="M369" s="159"/>
    </row>
    <row r="370" ht="16.5" spans="1:13">
      <c r="A370" s="154" t="s">
        <v>536</v>
      </c>
      <c r="B370" s="151" t="s">
        <v>537</v>
      </c>
      <c r="C370" s="155">
        <v>969</v>
      </c>
      <c r="D370" s="155">
        <v>0</v>
      </c>
      <c r="E370" s="155">
        <v>0</v>
      </c>
      <c r="F370" s="155">
        <v>0</v>
      </c>
      <c r="G370" s="155">
        <v>0</v>
      </c>
      <c r="H370" s="155">
        <v>969</v>
      </c>
      <c r="I370" s="155">
        <v>969</v>
      </c>
      <c r="J370" s="155">
        <v>0</v>
      </c>
      <c r="K370" s="155">
        <v>0</v>
      </c>
      <c r="L370" s="159"/>
      <c r="M370" s="159"/>
    </row>
    <row r="371" ht="16.5" spans="1:13">
      <c r="A371" s="156"/>
      <c r="B371" s="157" t="s">
        <v>1048</v>
      </c>
      <c r="C371" s="158">
        <v>750</v>
      </c>
      <c r="D371" s="158"/>
      <c r="E371" s="158"/>
      <c r="F371" s="158"/>
      <c r="G371" s="158"/>
      <c r="H371" s="158">
        <v>750</v>
      </c>
      <c r="I371" s="158">
        <v>750</v>
      </c>
      <c r="J371" s="158"/>
      <c r="K371" s="158"/>
      <c r="L371" s="159"/>
      <c r="M371" s="159"/>
    </row>
    <row r="372" ht="16.5" spans="1:13">
      <c r="A372" s="156"/>
      <c r="B372" s="157" t="s">
        <v>1066</v>
      </c>
      <c r="C372" s="158">
        <v>99</v>
      </c>
      <c r="D372" s="158"/>
      <c r="E372" s="158"/>
      <c r="F372" s="158"/>
      <c r="G372" s="158"/>
      <c r="H372" s="158">
        <v>99</v>
      </c>
      <c r="I372" s="158">
        <v>99</v>
      </c>
      <c r="J372" s="158"/>
      <c r="K372" s="158"/>
      <c r="L372" s="159"/>
      <c r="M372" s="159"/>
    </row>
    <row r="373" ht="16.5" spans="1:13">
      <c r="A373" s="156"/>
      <c r="B373" s="157" t="s">
        <v>1067</v>
      </c>
      <c r="C373" s="158">
        <v>120</v>
      </c>
      <c r="D373" s="158"/>
      <c r="E373" s="158"/>
      <c r="F373" s="158"/>
      <c r="G373" s="158"/>
      <c r="H373" s="158">
        <v>120</v>
      </c>
      <c r="I373" s="158">
        <v>120</v>
      </c>
      <c r="J373" s="158"/>
      <c r="K373" s="158"/>
      <c r="L373" s="159"/>
      <c r="M373" s="159"/>
    </row>
    <row r="374" ht="16.5" spans="1:13">
      <c r="A374" s="154" t="s">
        <v>538</v>
      </c>
      <c r="B374" s="151" t="s">
        <v>539</v>
      </c>
      <c r="C374" s="155">
        <v>300.98</v>
      </c>
      <c r="D374" s="155">
        <v>0</v>
      </c>
      <c r="E374" s="155">
        <v>0</v>
      </c>
      <c r="F374" s="155">
        <v>0</v>
      </c>
      <c r="G374" s="155">
        <v>0</v>
      </c>
      <c r="H374" s="155">
        <v>300.98</v>
      </c>
      <c r="I374" s="155">
        <v>300.98</v>
      </c>
      <c r="J374" s="155">
        <v>0</v>
      </c>
      <c r="K374" s="155">
        <v>0</v>
      </c>
      <c r="L374" s="159"/>
      <c r="M374" s="159"/>
    </row>
    <row r="375" ht="16.5" spans="1:13">
      <c r="A375" s="156"/>
      <c r="B375" s="157" t="s">
        <v>1065</v>
      </c>
      <c r="C375" s="158">
        <v>18.98</v>
      </c>
      <c r="D375" s="158"/>
      <c r="E375" s="158"/>
      <c r="F375" s="158"/>
      <c r="G375" s="158"/>
      <c r="H375" s="158">
        <v>18.98</v>
      </c>
      <c r="I375" s="158">
        <v>18.98</v>
      </c>
      <c r="J375" s="158"/>
      <c r="K375" s="158"/>
      <c r="L375" s="159"/>
      <c r="M375" s="159"/>
    </row>
    <row r="376" ht="16.5" spans="1:13">
      <c r="A376" s="156"/>
      <c r="B376" s="157" t="s">
        <v>1036</v>
      </c>
      <c r="C376" s="158">
        <v>282</v>
      </c>
      <c r="D376" s="158"/>
      <c r="E376" s="158"/>
      <c r="F376" s="158"/>
      <c r="G376" s="158"/>
      <c r="H376" s="158">
        <v>282</v>
      </c>
      <c r="I376" s="158">
        <v>282</v>
      </c>
      <c r="J376" s="158"/>
      <c r="K376" s="158"/>
      <c r="L376" s="159"/>
      <c r="M376" s="159"/>
    </row>
    <row r="377" ht="16.5" spans="1:13">
      <c r="A377" s="154" t="s">
        <v>540</v>
      </c>
      <c r="B377" s="151" t="s">
        <v>541</v>
      </c>
      <c r="C377" s="155">
        <v>213.74</v>
      </c>
      <c r="D377" s="155">
        <v>0</v>
      </c>
      <c r="E377" s="155">
        <v>0</v>
      </c>
      <c r="F377" s="155">
        <v>0</v>
      </c>
      <c r="G377" s="155">
        <v>0</v>
      </c>
      <c r="H377" s="155">
        <v>213.74</v>
      </c>
      <c r="I377" s="155">
        <v>213.74</v>
      </c>
      <c r="J377" s="155">
        <v>0</v>
      </c>
      <c r="K377" s="155">
        <v>0</v>
      </c>
      <c r="L377" s="159"/>
      <c r="M377" s="159"/>
    </row>
    <row r="378" ht="16.5" spans="1:13">
      <c r="A378" s="156"/>
      <c r="B378" s="157" t="s">
        <v>1068</v>
      </c>
      <c r="C378" s="158">
        <v>168.53</v>
      </c>
      <c r="D378" s="158"/>
      <c r="E378" s="158"/>
      <c r="F378" s="158"/>
      <c r="G378" s="158"/>
      <c r="H378" s="158">
        <v>168.53</v>
      </c>
      <c r="I378" s="158">
        <v>168.53</v>
      </c>
      <c r="J378" s="158"/>
      <c r="K378" s="158"/>
      <c r="L378" s="159"/>
      <c r="M378" s="159"/>
    </row>
    <row r="379" ht="16.5" spans="1:13">
      <c r="A379" s="156"/>
      <c r="B379" s="157" t="s">
        <v>1066</v>
      </c>
      <c r="C379" s="158">
        <v>23.47</v>
      </c>
      <c r="D379" s="158"/>
      <c r="E379" s="158"/>
      <c r="F379" s="158"/>
      <c r="G379" s="158"/>
      <c r="H379" s="158">
        <v>23.47</v>
      </c>
      <c r="I379" s="158">
        <v>23.47</v>
      </c>
      <c r="J379" s="158"/>
      <c r="K379" s="158"/>
      <c r="L379" s="159"/>
      <c r="M379" s="159"/>
    </row>
    <row r="380" ht="16.5" spans="1:13">
      <c r="A380" s="156"/>
      <c r="B380" s="157" t="s">
        <v>1065</v>
      </c>
      <c r="C380" s="158">
        <v>21.74</v>
      </c>
      <c r="D380" s="158"/>
      <c r="E380" s="158"/>
      <c r="F380" s="158"/>
      <c r="G380" s="158"/>
      <c r="H380" s="158">
        <v>21.74</v>
      </c>
      <c r="I380" s="158">
        <v>21.74</v>
      </c>
      <c r="J380" s="158"/>
      <c r="K380" s="158"/>
      <c r="L380" s="159"/>
      <c r="M380" s="159"/>
    </row>
    <row r="381" ht="16.5" spans="1:13">
      <c r="A381" s="154" t="s">
        <v>542</v>
      </c>
      <c r="B381" s="151" t="s">
        <v>543</v>
      </c>
      <c r="C381" s="155">
        <v>214.94</v>
      </c>
      <c r="D381" s="155">
        <v>0</v>
      </c>
      <c r="E381" s="155">
        <v>0</v>
      </c>
      <c r="F381" s="155">
        <v>0</v>
      </c>
      <c r="G381" s="155">
        <v>0</v>
      </c>
      <c r="H381" s="155">
        <v>214.94</v>
      </c>
      <c r="I381" s="155">
        <v>214.94</v>
      </c>
      <c r="J381" s="155">
        <v>0</v>
      </c>
      <c r="K381" s="155">
        <v>0</v>
      </c>
      <c r="L381" s="159"/>
      <c r="M381" s="159"/>
    </row>
    <row r="382" ht="16.5" spans="1:13">
      <c r="A382" s="156"/>
      <c r="B382" s="157" t="s">
        <v>1069</v>
      </c>
      <c r="C382" s="158">
        <v>185.5</v>
      </c>
      <c r="D382" s="158"/>
      <c r="E382" s="158"/>
      <c r="F382" s="158"/>
      <c r="G382" s="158"/>
      <c r="H382" s="158">
        <v>185.5</v>
      </c>
      <c r="I382" s="158">
        <v>185.5</v>
      </c>
      <c r="J382" s="158"/>
      <c r="K382" s="158"/>
      <c r="L382" s="159"/>
      <c r="M382" s="159"/>
    </row>
    <row r="383" ht="16.5" spans="1:13">
      <c r="A383" s="156"/>
      <c r="B383" s="157" t="s">
        <v>1065</v>
      </c>
      <c r="C383" s="158">
        <v>10.94</v>
      </c>
      <c r="D383" s="158"/>
      <c r="E383" s="158"/>
      <c r="F383" s="158"/>
      <c r="G383" s="158"/>
      <c r="H383" s="158">
        <v>10.94</v>
      </c>
      <c r="I383" s="158">
        <v>10.94</v>
      </c>
      <c r="J383" s="158"/>
      <c r="K383" s="158"/>
      <c r="L383" s="159"/>
      <c r="M383" s="159"/>
    </row>
    <row r="384" ht="16.5" spans="1:13">
      <c r="A384" s="156"/>
      <c r="B384" s="157" t="s">
        <v>1066</v>
      </c>
      <c r="C384" s="158">
        <v>18.5</v>
      </c>
      <c r="D384" s="158"/>
      <c r="E384" s="158"/>
      <c r="F384" s="158"/>
      <c r="G384" s="158"/>
      <c r="H384" s="158">
        <v>18.5</v>
      </c>
      <c r="I384" s="158">
        <v>18.5</v>
      </c>
      <c r="J384" s="158"/>
      <c r="K384" s="158"/>
      <c r="L384" s="159"/>
      <c r="M384" s="159"/>
    </row>
    <row r="385" ht="16.5" spans="1:13">
      <c r="A385" s="154" t="s">
        <v>544</v>
      </c>
      <c r="B385" s="151" t="s">
        <v>545</v>
      </c>
      <c r="C385" s="155">
        <v>443.79</v>
      </c>
      <c r="D385" s="155">
        <v>0</v>
      </c>
      <c r="E385" s="155">
        <v>0</v>
      </c>
      <c r="F385" s="155">
        <v>0</v>
      </c>
      <c r="G385" s="155">
        <v>0</v>
      </c>
      <c r="H385" s="155">
        <v>443.79</v>
      </c>
      <c r="I385" s="155">
        <v>443.79</v>
      </c>
      <c r="J385" s="155">
        <v>0</v>
      </c>
      <c r="K385" s="155">
        <v>0</v>
      </c>
      <c r="L385" s="159"/>
      <c r="M385" s="159"/>
    </row>
    <row r="386" ht="16.5" spans="1:13">
      <c r="A386" s="156"/>
      <c r="B386" s="157" t="s">
        <v>1066</v>
      </c>
      <c r="C386" s="158">
        <v>103.79</v>
      </c>
      <c r="D386" s="158"/>
      <c r="E386" s="158"/>
      <c r="F386" s="158"/>
      <c r="G386" s="158"/>
      <c r="H386" s="158">
        <v>103.79</v>
      </c>
      <c r="I386" s="158">
        <v>103.79</v>
      </c>
      <c r="J386" s="158"/>
      <c r="K386" s="158"/>
      <c r="L386" s="159"/>
      <c r="M386" s="159"/>
    </row>
    <row r="387" ht="16.5" spans="1:13">
      <c r="A387" s="156"/>
      <c r="B387" s="157" t="s">
        <v>1036</v>
      </c>
      <c r="C387" s="158">
        <v>340</v>
      </c>
      <c r="D387" s="158"/>
      <c r="E387" s="158"/>
      <c r="F387" s="158"/>
      <c r="G387" s="158"/>
      <c r="H387" s="158">
        <v>340</v>
      </c>
      <c r="I387" s="158">
        <v>340</v>
      </c>
      <c r="J387" s="158"/>
      <c r="K387" s="158"/>
      <c r="L387" s="159"/>
      <c r="M387" s="159"/>
    </row>
    <row r="388" ht="16.5" spans="1:13">
      <c r="A388" s="154" t="s">
        <v>546</v>
      </c>
      <c r="B388" s="151" t="s">
        <v>547</v>
      </c>
      <c r="C388" s="155">
        <v>2789.22</v>
      </c>
      <c r="D388" s="155">
        <v>3.5</v>
      </c>
      <c r="E388" s="155">
        <v>3.5</v>
      </c>
      <c r="F388" s="155">
        <v>0</v>
      </c>
      <c r="G388" s="155">
        <v>0</v>
      </c>
      <c r="H388" s="155">
        <v>2785.72</v>
      </c>
      <c r="I388" s="155">
        <v>2785.72</v>
      </c>
      <c r="J388" s="155">
        <v>0</v>
      </c>
      <c r="K388" s="155">
        <v>0</v>
      </c>
      <c r="L388" s="159"/>
      <c r="M388" s="159"/>
    </row>
    <row r="389" ht="16.5" spans="1:13">
      <c r="A389" s="156"/>
      <c r="B389" s="157" t="s">
        <v>1066</v>
      </c>
      <c r="C389" s="158">
        <v>411.09</v>
      </c>
      <c r="D389" s="158"/>
      <c r="E389" s="158"/>
      <c r="F389" s="158"/>
      <c r="G389" s="158"/>
      <c r="H389" s="158">
        <v>411.09</v>
      </c>
      <c r="I389" s="158">
        <v>411.09</v>
      </c>
      <c r="J389" s="158"/>
      <c r="K389" s="158"/>
      <c r="L389" s="159"/>
      <c r="M389" s="159"/>
    </row>
    <row r="390" ht="16.5" spans="1:13">
      <c r="A390" s="156"/>
      <c r="B390" s="157" t="s">
        <v>1048</v>
      </c>
      <c r="C390" s="158">
        <v>2000</v>
      </c>
      <c r="D390" s="158"/>
      <c r="E390" s="158"/>
      <c r="F390" s="158"/>
      <c r="G390" s="158"/>
      <c r="H390" s="158">
        <v>2000</v>
      </c>
      <c r="I390" s="158">
        <v>2000</v>
      </c>
      <c r="J390" s="158"/>
      <c r="K390" s="158"/>
      <c r="L390" s="159"/>
      <c r="M390" s="159"/>
    </row>
    <row r="391" ht="16.5" spans="1:13">
      <c r="A391" s="156"/>
      <c r="B391" s="157" t="s">
        <v>1065</v>
      </c>
      <c r="C391" s="158">
        <v>54.63</v>
      </c>
      <c r="D391" s="158"/>
      <c r="E391" s="158"/>
      <c r="F391" s="158"/>
      <c r="G391" s="158"/>
      <c r="H391" s="158">
        <v>54.63</v>
      </c>
      <c r="I391" s="158">
        <v>54.63</v>
      </c>
      <c r="J391" s="158"/>
      <c r="K391" s="158"/>
      <c r="L391" s="159"/>
      <c r="M391" s="159"/>
    </row>
    <row r="392" ht="16.5" spans="1:13">
      <c r="A392" s="156"/>
      <c r="B392" s="157" t="s">
        <v>1034</v>
      </c>
      <c r="C392" s="158">
        <v>320</v>
      </c>
      <c r="D392" s="158"/>
      <c r="E392" s="158"/>
      <c r="F392" s="158"/>
      <c r="G392" s="158"/>
      <c r="H392" s="158">
        <v>320</v>
      </c>
      <c r="I392" s="158">
        <v>320</v>
      </c>
      <c r="J392" s="158"/>
      <c r="K392" s="158"/>
      <c r="L392" s="159"/>
      <c r="M392" s="159"/>
    </row>
    <row r="393" ht="16.5" spans="1:13">
      <c r="A393" s="156"/>
      <c r="B393" s="157" t="s">
        <v>973</v>
      </c>
      <c r="C393" s="158">
        <v>3.5</v>
      </c>
      <c r="D393" s="158">
        <v>3.5</v>
      </c>
      <c r="E393" s="158">
        <v>3.5</v>
      </c>
      <c r="F393" s="158"/>
      <c r="G393" s="158"/>
      <c r="H393" s="158"/>
      <c r="I393" s="158">
        <v>0</v>
      </c>
      <c r="J393" s="158"/>
      <c r="K393" s="158"/>
      <c r="L393" s="159"/>
      <c r="M393" s="159"/>
    </row>
    <row r="394" ht="16.5" spans="1:13">
      <c r="A394" s="154" t="s">
        <v>548</v>
      </c>
      <c r="B394" s="151" t="s">
        <v>549</v>
      </c>
      <c r="C394" s="155">
        <v>361.46</v>
      </c>
      <c r="D394" s="155">
        <v>0</v>
      </c>
      <c r="E394" s="155">
        <v>0</v>
      </c>
      <c r="F394" s="155">
        <v>0</v>
      </c>
      <c r="G394" s="155">
        <v>0</v>
      </c>
      <c r="H394" s="155">
        <v>361.46</v>
      </c>
      <c r="I394" s="155">
        <v>361.46</v>
      </c>
      <c r="J394" s="155">
        <v>0</v>
      </c>
      <c r="K394" s="155">
        <v>0</v>
      </c>
      <c r="L394" s="159"/>
      <c r="M394" s="159"/>
    </row>
    <row r="395" ht="16.5" spans="1:13">
      <c r="A395" s="156"/>
      <c r="B395" s="157" t="s">
        <v>1065</v>
      </c>
      <c r="C395" s="158">
        <v>8.28</v>
      </c>
      <c r="D395" s="158"/>
      <c r="E395" s="158"/>
      <c r="F395" s="158"/>
      <c r="G395" s="158"/>
      <c r="H395" s="158">
        <v>8.28</v>
      </c>
      <c r="I395" s="158">
        <v>8.28</v>
      </c>
      <c r="J395" s="158"/>
      <c r="K395" s="158"/>
      <c r="L395" s="159"/>
      <c r="M395" s="159"/>
    </row>
    <row r="396" ht="16.5" spans="1:13">
      <c r="A396" s="156"/>
      <c r="B396" s="157" t="s">
        <v>1034</v>
      </c>
      <c r="C396" s="158">
        <v>63.3</v>
      </c>
      <c r="D396" s="158"/>
      <c r="E396" s="158"/>
      <c r="F396" s="158"/>
      <c r="G396" s="158"/>
      <c r="H396" s="158">
        <v>63.3</v>
      </c>
      <c r="I396" s="158">
        <v>63.3</v>
      </c>
      <c r="J396" s="158"/>
      <c r="K396" s="158"/>
      <c r="L396" s="159"/>
      <c r="M396" s="159"/>
    </row>
    <row r="397" ht="16.5" spans="1:13">
      <c r="A397" s="156"/>
      <c r="B397" s="157" t="s">
        <v>1036</v>
      </c>
      <c r="C397" s="158">
        <v>289.88</v>
      </c>
      <c r="D397" s="158"/>
      <c r="E397" s="158"/>
      <c r="F397" s="158"/>
      <c r="G397" s="158"/>
      <c r="H397" s="158">
        <v>289.88</v>
      </c>
      <c r="I397" s="158">
        <v>289.88</v>
      </c>
      <c r="J397" s="158"/>
      <c r="K397" s="158"/>
      <c r="L397" s="159"/>
      <c r="M397" s="159"/>
    </row>
    <row r="398" ht="16.5" spans="1:13">
      <c r="A398" s="154" t="s">
        <v>550</v>
      </c>
      <c r="B398" s="151" t="s">
        <v>551</v>
      </c>
      <c r="C398" s="155">
        <v>428.04</v>
      </c>
      <c r="D398" s="155">
        <v>0</v>
      </c>
      <c r="E398" s="155">
        <v>0</v>
      </c>
      <c r="F398" s="155">
        <v>0</v>
      </c>
      <c r="G398" s="155">
        <v>0</v>
      </c>
      <c r="H398" s="155">
        <v>428.04</v>
      </c>
      <c r="I398" s="155">
        <v>428.04</v>
      </c>
      <c r="J398" s="155">
        <v>0</v>
      </c>
      <c r="K398" s="155">
        <v>0</v>
      </c>
      <c r="L398" s="159"/>
      <c r="M398" s="159"/>
    </row>
    <row r="399" ht="16.5" spans="1:13">
      <c r="A399" s="156"/>
      <c r="B399" s="157" t="s">
        <v>1065</v>
      </c>
      <c r="C399" s="158">
        <v>19.04</v>
      </c>
      <c r="D399" s="158"/>
      <c r="E399" s="158"/>
      <c r="F399" s="158"/>
      <c r="G399" s="158"/>
      <c r="H399" s="158">
        <v>19.04</v>
      </c>
      <c r="I399" s="158">
        <v>19.04</v>
      </c>
      <c r="J399" s="158"/>
      <c r="K399" s="158"/>
      <c r="L399" s="159"/>
      <c r="M399" s="159"/>
    </row>
    <row r="400" ht="16.5" spans="1:13">
      <c r="A400" s="156"/>
      <c r="B400" s="157" t="s">
        <v>1048</v>
      </c>
      <c r="C400" s="158">
        <v>340</v>
      </c>
      <c r="D400" s="158"/>
      <c r="E400" s="158"/>
      <c r="F400" s="158"/>
      <c r="G400" s="158"/>
      <c r="H400" s="158">
        <v>340</v>
      </c>
      <c r="I400" s="158">
        <v>340</v>
      </c>
      <c r="J400" s="158"/>
      <c r="K400" s="158"/>
      <c r="L400" s="159"/>
      <c r="M400" s="159"/>
    </row>
    <row r="401" ht="16.5" spans="1:13">
      <c r="A401" s="156"/>
      <c r="B401" s="157" t="s">
        <v>1070</v>
      </c>
      <c r="C401" s="158">
        <v>69</v>
      </c>
      <c r="D401" s="158"/>
      <c r="E401" s="158"/>
      <c r="F401" s="158"/>
      <c r="G401" s="158"/>
      <c r="H401" s="158">
        <v>69</v>
      </c>
      <c r="I401" s="158">
        <v>69</v>
      </c>
      <c r="J401" s="158"/>
      <c r="K401" s="158"/>
      <c r="L401" s="159"/>
      <c r="M401" s="159"/>
    </row>
    <row r="402" ht="16.5" spans="1:13">
      <c r="A402" s="154" t="s">
        <v>552</v>
      </c>
      <c r="B402" s="151" t="s">
        <v>553</v>
      </c>
      <c r="C402" s="155">
        <v>398.38</v>
      </c>
      <c r="D402" s="155">
        <v>0</v>
      </c>
      <c r="E402" s="155">
        <v>0</v>
      </c>
      <c r="F402" s="155">
        <v>0</v>
      </c>
      <c r="G402" s="155">
        <v>0</v>
      </c>
      <c r="H402" s="155">
        <v>398.38</v>
      </c>
      <c r="I402" s="155">
        <v>398.38</v>
      </c>
      <c r="J402" s="155">
        <v>0</v>
      </c>
      <c r="K402" s="155">
        <v>0</v>
      </c>
      <c r="L402" s="159"/>
      <c r="M402" s="159"/>
    </row>
    <row r="403" ht="16.5" spans="1:13">
      <c r="A403" s="156"/>
      <c r="B403" s="157" t="s">
        <v>1066</v>
      </c>
      <c r="C403" s="158">
        <v>3.11</v>
      </c>
      <c r="D403" s="158"/>
      <c r="E403" s="158"/>
      <c r="F403" s="158"/>
      <c r="G403" s="158"/>
      <c r="H403" s="158">
        <v>3.11</v>
      </c>
      <c r="I403" s="158">
        <v>3.11</v>
      </c>
      <c r="J403" s="158"/>
      <c r="K403" s="158"/>
      <c r="L403" s="159"/>
      <c r="M403" s="159"/>
    </row>
    <row r="404" ht="16.5" spans="1:13">
      <c r="A404" s="156"/>
      <c r="B404" s="157" t="s">
        <v>1036</v>
      </c>
      <c r="C404" s="158">
        <v>295.5</v>
      </c>
      <c r="D404" s="158"/>
      <c r="E404" s="158"/>
      <c r="F404" s="158"/>
      <c r="G404" s="158"/>
      <c r="H404" s="158">
        <v>295.5</v>
      </c>
      <c r="I404" s="158">
        <v>295.5</v>
      </c>
      <c r="J404" s="158"/>
      <c r="K404" s="158"/>
      <c r="L404" s="159"/>
      <c r="M404" s="159"/>
    </row>
    <row r="405" ht="16.5" spans="1:13">
      <c r="A405" s="156"/>
      <c r="B405" s="157" t="s">
        <v>1064</v>
      </c>
      <c r="C405" s="158">
        <v>9.66</v>
      </c>
      <c r="D405" s="158"/>
      <c r="E405" s="158"/>
      <c r="F405" s="158"/>
      <c r="G405" s="158"/>
      <c r="H405" s="158">
        <v>9.66</v>
      </c>
      <c r="I405" s="158">
        <v>9.66</v>
      </c>
      <c r="J405" s="158"/>
      <c r="K405" s="158"/>
      <c r="L405" s="159"/>
      <c r="M405" s="159"/>
    </row>
    <row r="406" ht="16.5" spans="1:13">
      <c r="A406" s="156"/>
      <c r="B406" s="157" t="s">
        <v>1065</v>
      </c>
      <c r="C406" s="158">
        <v>42.91</v>
      </c>
      <c r="D406" s="158"/>
      <c r="E406" s="158"/>
      <c r="F406" s="158"/>
      <c r="G406" s="158"/>
      <c r="H406" s="158">
        <v>42.91</v>
      </c>
      <c r="I406" s="158">
        <v>42.91</v>
      </c>
      <c r="J406" s="158"/>
      <c r="K406" s="158"/>
      <c r="L406" s="159"/>
      <c r="M406" s="159"/>
    </row>
    <row r="407" ht="16.5" spans="1:13">
      <c r="A407" s="156"/>
      <c r="B407" s="157" t="s">
        <v>1071</v>
      </c>
      <c r="C407" s="158">
        <v>47.2</v>
      </c>
      <c r="D407" s="158"/>
      <c r="E407" s="158"/>
      <c r="F407" s="158"/>
      <c r="G407" s="158"/>
      <c r="H407" s="158">
        <v>47.2</v>
      </c>
      <c r="I407" s="158">
        <v>47.2</v>
      </c>
      <c r="J407" s="158"/>
      <c r="K407" s="158"/>
      <c r="L407" s="159"/>
      <c r="M407" s="159"/>
    </row>
    <row r="408" ht="16.5" spans="1:13">
      <c r="A408" s="154" t="s">
        <v>554</v>
      </c>
      <c r="B408" s="151" t="s">
        <v>555</v>
      </c>
      <c r="C408" s="155">
        <v>274.001485</v>
      </c>
      <c r="D408" s="155">
        <v>0</v>
      </c>
      <c r="E408" s="155">
        <v>0</v>
      </c>
      <c r="F408" s="155">
        <v>0</v>
      </c>
      <c r="G408" s="155">
        <v>0</v>
      </c>
      <c r="H408" s="155">
        <v>274.001485</v>
      </c>
      <c r="I408" s="155">
        <v>274.001485</v>
      </c>
      <c r="J408" s="155">
        <v>0</v>
      </c>
      <c r="K408" s="155">
        <v>0</v>
      </c>
      <c r="L408" s="159"/>
      <c r="M408" s="159"/>
    </row>
    <row r="409" ht="16.5" spans="1:13">
      <c r="A409" s="156"/>
      <c r="B409" s="157" t="s">
        <v>1036</v>
      </c>
      <c r="C409" s="158">
        <v>230</v>
      </c>
      <c r="D409" s="158"/>
      <c r="E409" s="158"/>
      <c r="F409" s="158"/>
      <c r="G409" s="158"/>
      <c r="H409" s="158">
        <v>230</v>
      </c>
      <c r="I409" s="158">
        <v>230</v>
      </c>
      <c r="J409" s="158"/>
      <c r="K409" s="158"/>
      <c r="L409" s="159"/>
      <c r="M409" s="159"/>
    </row>
    <row r="410" ht="16.5" spans="1:13">
      <c r="A410" s="156"/>
      <c r="B410" s="157" t="s">
        <v>1066</v>
      </c>
      <c r="C410" s="158">
        <v>7.2</v>
      </c>
      <c r="D410" s="158"/>
      <c r="E410" s="158"/>
      <c r="F410" s="158"/>
      <c r="G410" s="158"/>
      <c r="H410" s="158">
        <v>7.2</v>
      </c>
      <c r="I410" s="158">
        <v>7.2</v>
      </c>
      <c r="J410" s="158"/>
      <c r="K410" s="158"/>
      <c r="L410" s="159"/>
      <c r="M410" s="159"/>
    </row>
    <row r="411" ht="16.5" spans="1:13">
      <c r="A411" s="156"/>
      <c r="B411" s="157" t="s">
        <v>1065</v>
      </c>
      <c r="C411" s="158">
        <v>0.001485</v>
      </c>
      <c r="D411" s="158"/>
      <c r="E411" s="158"/>
      <c r="F411" s="158"/>
      <c r="G411" s="158"/>
      <c r="H411" s="158">
        <v>0.001485</v>
      </c>
      <c r="I411" s="158">
        <v>0.001485</v>
      </c>
      <c r="J411" s="158"/>
      <c r="K411" s="158"/>
      <c r="L411" s="159"/>
      <c r="M411" s="159"/>
    </row>
    <row r="412" ht="16.5" spans="1:13">
      <c r="A412" s="156"/>
      <c r="B412" s="157" t="s">
        <v>1034</v>
      </c>
      <c r="C412" s="158">
        <v>36.8</v>
      </c>
      <c r="D412" s="158"/>
      <c r="E412" s="158"/>
      <c r="F412" s="158"/>
      <c r="G412" s="158"/>
      <c r="H412" s="158">
        <v>36.8</v>
      </c>
      <c r="I412" s="158">
        <v>36.8</v>
      </c>
      <c r="J412" s="158"/>
      <c r="K412" s="158"/>
      <c r="L412" s="159"/>
      <c r="M412" s="159"/>
    </row>
    <row r="413" ht="16.5" spans="1:13">
      <c r="A413" s="154" t="s">
        <v>556</v>
      </c>
      <c r="B413" s="151" t="s">
        <v>557</v>
      </c>
      <c r="C413" s="155">
        <v>33.2</v>
      </c>
      <c r="D413" s="155">
        <v>0</v>
      </c>
      <c r="E413" s="155">
        <v>0</v>
      </c>
      <c r="F413" s="155">
        <v>0</v>
      </c>
      <c r="G413" s="155">
        <v>0</v>
      </c>
      <c r="H413" s="155">
        <v>33.2</v>
      </c>
      <c r="I413" s="155">
        <v>33.2</v>
      </c>
      <c r="J413" s="155">
        <v>0</v>
      </c>
      <c r="K413" s="155">
        <v>0</v>
      </c>
      <c r="L413" s="159"/>
      <c r="M413" s="159"/>
    </row>
    <row r="414" ht="16.5" spans="1:13">
      <c r="A414" s="156"/>
      <c r="B414" s="157" t="s">
        <v>1072</v>
      </c>
      <c r="C414" s="158">
        <v>3.2</v>
      </c>
      <c r="D414" s="158"/>
      <c r="E414" s="158"/>
      <c r="F414" s="158"/>
      <c r="G414" s="158"/>
      <c r="H414" s="158">
        <v>3.2</v>
      </c>
      <c r="I414" s="158">
        <v>3.2</v>
      </c>
      <c r="J414" s="158"/>
      <c r="K414" s="158"/>
      <c r="L414" s="159"/>
      <c r="M414" s="159"/>
    </row>
    <row r="415" ht="16.5" spans="1:13">
      <c r="A415" s="156"/>
      <c r="B415" s="157" t="s">
        <v>1048</v>
      </c>
      <c r="C415" s="158">
        <v>30</v>
      </c>
      <c r="D415" s="158"/>
      <c r="E415" s="158"/>
      <c r="F415" s="158"/>
      <c r="G415" s="158"/>
      <c r="H415" s="158">
        <v>30</v>
      </c>
      <c r="I415" s="158">
        <v>30</v>
      </c>
      <c r="J415" s="158"/>
      <c r="K415" s="158"/>
      <c r="L415" s="159"/>
      <c r="M415" s="159"/>
    </row>
    <row r="416" ht="16.5" spans="1:13">
      <c r="A416" s="154" t="s">
        <v>560</v>
      </c>
      <c r="B416" s="151" t="s">
        <v>561</v>
      </c>
      <c r="C416" s="155">
        <v>3468</v>
      </c>
      <c r="D416" s="155">
        <v>3468</v>
      </c>
      <c r="E416" s="155">
        <v>3468</v>
      </c>
      <c r="F416" s="155"/>
      <c r="G416" s="155"/>
      <c r="H416" s="155"/>
      <c r="I416" s="155"/>
      <c r="J416" s="155"/>
      <c r="K416" s="155"/>
      <c r="L416" s="159"/>
      <c r="M416" s="159"/>
    </row>
    <row r="417" ht="16.5" spans="1:13">
      <c r="A417" s="156"/>
      <c r="B417" s="157" t="s">
        <v>1073</v>
      </c>
      <c r="C417" s="158">
        <v>400</v>
      </c>
      <c r="D417" s="158">
        <v>400</v>
      </c>
      <c r="E417" s="158">
        <v>400</v>
      </c>
      <c r="F417" s="158"/>
      <c r="G417" s="158"/>
      <c r="H417" s="158"/>
      <c r="I417" s="158"/>
      <c r="J417" s="158"/>
      <c r="K417" s="158"/>
      <c r="L417" s="159"/>
      <c r="M417" s="159"/>
    </row>
    <row r="418" ht="16.5" spans="1:13">
      <c r="A418" s="156"/>
      <c r="B418" s="157" t="s">
        <v>1074</v>
      </c>
      <c r="C418" s="158">
        <v>1500</v>
      </c>
      <c r="D418" s="158">
        <v>1500</v>
      </c>
      <c r="E418" s="158">
        <v>1500</v>
      </c>
      <c r="F418" s="158"/>
      <c r="G418" s="158"/>
      <c r="H418" s="158"/>
      <c r="I418" s="158"/>
      <c r="J418" s="158"/>
      <c r="K418" s="158"/>
      <c r="L418" s="159"/>
      <c r="M418" s="159"/>
    </row>
    <row r="419" ht="16.5" spans="1:13">
      <c r="A419" s="156"/>
      <c r="B419" s="157" t="s">
        <v>1075</v>
      </c>
      <c r="C419" s="158">
        <v>500</v>
      </c>
      <c r="D419" s="158">
        <v>500</v>
      </c>
      <c r="E419" s="158">
        <v>500</v>
      </c>
      <c r="F419" s="158"/>
      <c r="G419" s="158"/>
      <c r="H419" s="158"/>
      <c r="I419" s="158"/>
      <c r="J419" s="158"/>
      <c r="K419" s="158"/>
      <c r="L419" s="159"/>
      <c r="M419" s="159"/>
    </row>
    <row r="420" ht="16.5" spans="1:13">
      <c r="A420" s="156"/>
      <c r="B420" s="157" t="s">
        <v>1076</v>
      </c>
      <c r="C420" s="158">
        <v>100</v>
      </c>
      <c r="D420" s="158">
        <v>100</v>
      </c>
      <c r="E420" s="158">
        <v>100</v>
      </c>
      <c r="F420" s="158"/>
      <c r="G420" s="158"/>
      <c r="H420" s="158"/>
      <c r="I420" s="158"/>
      <c r="J420" s="158"/>
      <c r="K420" s="158"/>
      <c r="L420" s="159"/>
      <c r="M420" s="159"/>
    </row>
    <row r="421" ht="16.5" spans="1:13">
      <c r="A421" s="156"/>
      <c r="B421" s="157" t="s">
        <v>1077</v>
      </c>
      <c r="C421" s="158">
        <v>80</v>
      </c>
      <c r="D421" s="158">
        <v>80</v>
      </c>
      <c r="E421" s="158">
        <v>80</v>
      </c>
      <c r="F421" s="158"/>
      <c r="G421" s="158"/>
      <c r="H421" s="158"/>
      <c r="I421" s="158"/>
      <c r="J421" s="158"/>
      <c r="K421" s="158"/>
      <c r="L421" s="159"/>
      <c r="M421" s="159"/>
    </row>
    <row r="422" ht="16.5" spans="1:13">
      <c r="A422" s="156"/>
      <c r="B422" s="157" t="s">
        <v>1078</v>
      </c>
      <c r="C422" s="158">
        <v>18</v>
      </c>
      <c r="D422" s="158">
        <v>18</v>
      </c>
      <c r="E422" s="158">
        <v>18</v>
      </c>
      <c r="F422" s="158"/>
      <c r="G422" s="158"/>
      <c r="H422" s="158"/>
      <c r="I422" s="158"/>
      <c r="J422" s="158"/>
      <c r="K422" s="158"/>
      <c r="L422" s="159"/>
      <c r="M422" s="159"/>
    </row>
    <row r="423" ht="16.5" spans="1:13">
      <c r="A423" s="156"/>
      <c r="B423" s="157" t="s">
        <v>1079</v>
      </c>
      <c r="C423" s="158">
        <v>100</v>
      </c>
      <c r="D423" s="158">
        <v>100</v>
      </c>
      <c r="E423" s="158">
        <v>100</v>
      </c>
      <c r="F423" s="158"/>
      <c r="G423" s="158"/>
      <c r="H423" s="158"/>
      <c r="I423" s="158"/>
      <c r="J423" s="158"/>
      <c r="K423" s="158"/>
      <c r="L423" s="159"/>
      <c r="M423" s="159"/>
    </row>
    <row r="424" ht="16.5" spans="1:13">
      <c r="A424" s="156"/>
      <c r="B424" s="157" t="s">
        <v>1080</v>
      </c>
      <c r="C424" s="158">
        <v>300</v>
      </c>
      <c r="D424" s="158">
        <v>300</v>
      </c>
      <c r="E424" s="158">
        <v>300</v>
      </c>
      <c r="F424" s="158"/>
      <c r="G424" s="158"/>
      <c r="H424" s="158"/>
      <c r="I424" s="158"/>
      <c r="J424" s="158"/>
      <c r="K424" s="158"/>
      <c r="L424" s="159"/>
      <c r="M424" s="159"/>
    </row>
    <row r="425" ht="16.5" spans="1:13">
      <c r="A425" s="156"/>
      <c r="B425" s="157" t="s">
        <v>1081</v>
      </c>
      <c r="C425" s="158">
        <v>200</v>
      </c>
      <c r="D425" s="158">
        <v>200</v>
      </c>
      <c r="E425" s="158">
        <v>200</v>
      </c>
      <c r="F425" s="158"/>
      <c r="G425" s="158"/>
      <c r="H425" s="158"/>
      <c r="I425" s="158"/>
      <c r="J425" s="158"/>
      <c r="K425" s="158"/>
      <c r="L425" s="159"/>
      <c r="M425" s="159"/>
    </row>
    <row r="426" ht="16.5" spans="1:13">
      <c r="A426" s="156"/>
      <c r="B426" s="157" t="s">
        <v>1082</v>
      </c>
      <c r="C426" s="158">
        <v>80</v>
      </c>
      <c r="D426" s="158">
        <v>80</v>
      </c>
      <c r="E426" s="158">
        <v>80</v>
      </c>
      <c r="F426" s="158"/>
      <c r="G426" s="158"/>
      <c r="H426" s="158"/>
      <c r="I426" s="158"/>
      <c r="J426" s="158"/>
      <c r="K426" s="158"/>
      <c r="L426" s="159"/>
      <c r="M426" s="159"/>
    </row>
    <row r="427" ht="16.5" spans="1:13">
      <c r="A427" s="156"/>
      <c r="B427" s="157" t="s">
        <v>1083</v>
      </c>
      <c r="C427" s="158">
        <v>100</v>
      </c>
      <c r="D427" s="158">
        <v>100</v>
      </c>
      <c r="E427" s="158">
        <v>100</v>
      </c>
      <c r="F427" s="158"/>
      <c r="G427" s="158"/>
      <c r="H427" s="158"/>
      <c r="I427" s="158"/>
      <c r="J427" s="158"/>
      <c r="K427" s="158"/>
      <c r="L427" s="159"/>
      <c r="M427" s="159"/>
    </row>
    <row r="428" ht="16.5" spans="1:13">
      <c r="A428" s="156"/>
      <c r="B428" s="157" t="s">
        <v>1084</v>
      </c>
      <c r="C428" s="158">
        <v>40</v>
      </c>
      <c r="D428" s="158">
        <v>40</v>
      </c>
      <c r="E428" s="158">
        <v>40</v>
      </c>
      <c r="F428" s="158"/>
      <c r="G428" s="158"/>
      <c r="H428" s="158"/>
      <c r="I428" s="158"/>
      <c r="J428" s="158"/>
      <c r="K428" s="158"/>
      <c r="L428" s="159"/>
      <c r="M428" s="159"/>
    </row>
    <row r="429" ht="16.5" spans="1:13">
      <c r="A429" s="156"/>
      <c r="B429" s="157" t="s">
        <v>1085</v>
      </c>
      <c r="C429" s="158">
        <v>50</v>
      </c>
      <c r="D429" s="158">
        <v>50</v>
      </c>
      <c r="E429" s="158">
        <v>50</v>
      </c>
      <c r="F429" s="158"/>
      <c r="G429" s="158"/>
      <c r="H429" s="158"/>
      <c r="I429" s="158"/>
      <c r="J429" s="158"/>
      <c r="K429" s="158"/>
      <c r="L429" s="159"/>
      <c r="M429" s="159"/>
    </row>
    <row r="430" ht="16.5" spans="1:13">
      <c r="A430" s="154" t="s">
        <v>562</v>
      </c>
      <c r="B430" s="151" t="s">
        <v>563</v>
      </c>
      <c r="C430" s="155">
        <v>40.5</v>
      </c>
      <c r="D430" s="155">
        <v>40.5</v>
      </c>
      <c r="E430" s="155">
        <v>40.5</v>
      </c>
      <c r="F430" s="155"/>
      <c r="G430" s="155"/>
      <c r="H430" s="155"/>
      <c r="I430" s="155"/>
      <c r="J430" s="155"/>
      <c r="K430" s="155"/>
      <c r="L430" s="159"/>
      <c r="M430" s="159"/>
    </row>
    <row r="431" ht="16.5" spans="1:13">
      <c r="A431" s="156"/>
      <c r="B431" s="157" t="s">
        <v>973</v>
      </c>
      <c r="C431" s="158">
        <v>10.5</v>
      </c>
      <c r="D431" s="158">
        <v>10.5</v>
      </c>
      <c r="E431" s="158">
        <v>10.5</v>
      </c>
      <c r="F431" s="158"/>
      <c r="G431" s="158"/>
      <c r="H431" s="158"/>
      <c r="I431" s="158"/>
      <c r="J431" s="158"/>
      <c r="K431" s="158"/>
      <c r="L431" s="159"/>
      <c r="M431" s="159"/>
    </row>
    <row r="432" ht="16.5" spans="1:13">
      <c r="A432" s="156"/>
      <c r="B432" s="157" t="s">
        <v>1086</v>
      </c>
      <c r="C432" s="158">
        <v>5</v>
      </c>
      <c r="D432" s="158">
        <v>5</v>
      </c>
      <c r="E432" s="158">
        <v>5</v>
      </c>
      <c r="F432" s="158"/>
      <c r="G432" s="158"/>
      <c r="H432" s="158"/>
      <c r="I432" s="158"/>
      <c r="J432" s="158"/>
      <c r="K432" s="158"/>
      <c r="L432" s="159"/>
      <c r="M432" s="159"/>
    </row>
    <row r="433" ht="16.5" spans="1:13">
      <c r="A433" s="156"/>
      <c r="B433" s="157" t="s">
        <v>1087</v>
      </c>
      <c r="C433" s="158">
        <v>10</v>
      </c>
      <c r="D433" s="158">
        <v>10</v>
      </c>
      <c r="E433" s="158">
        <v>10</v>
      </c>
      <c r="F433" s="158"/>
      <c r="G433" s="158"/>
      <c r="H433" s="158"/>
      <c r="I433" s="158"/>
      <c r="J433" s="158"/>
      <c r="K433" s="158"/>
      <c r="L433" s="159"/>
      <c r="M433" s="159"/>
    </row>
    <row r="434" ht="16.5" spans="1:13">
      <c r="A434" s="156"/>
      <c r="B434" s="157" t="s">
        <v>1088</v>
      </c>
      <c r="C434" s="158">
        <v>5</v>
      </c>
      <c r="D434" s="158">
        <v>5</v>
      </c>
      <c r="E434" s="158">
        <v>5</v>
      </c>
      <c r="F434" s="158"/>
      <c r="G434" s="158"/>
      <c r="H434" s="158"/>
      <c r="I434" s="158"/>
      <c r="J434" s="158"/>
      <c r="K434" s="158"/>
      <c r="L434" s="159"/>
      <c r="M434" s="159"/>
    </row>
    <row r="435" ht="16.5" spans="1:13">
      <c r="A435" s="156"/>
      <c r="B435" s="157" t="s">
        <v>1089</v>
      </c>
      <c r="C435" s="158">
        <v>10</v>
      </c>
      <c r="D435" s="158">
        <v>10</v>
      </c>
      <c r="E435" s="158">
        <v>10</v>
      </c>
      <c r="F435" s="158"/>
      <c r="G435" s="158"/>
      <c r="H435" s="158"/>
      <c r="I435" s="158"/>
      <c r="J435" s="158"/>
      <c r="K435" s="158"/>
      <c r="L435" s="159"/>
      <c r="M435" s="159"/>
    </row>
    <row r="436" ht="16.5" spans="1:13">
      <c r="A436" s="154"/>
      <c r="B436" s="151" t="s">
        <v>564</v>
      </c>
      <c r="C436" s="153">
        <v>19588.618811</v>
      </c>
      <c r="D436" s="153">
        <v>19588.618811</v>
      </c>
      <c r="E436" s="153">
        <v>18728.788811</v>
      </c>
      <c r="F436" s="153">
        <v>859.83</v>
      </c>
      <c r="G436" s="153">
        <v>0</v>
      </c>
      <c r="H436" s="153">
        <v>0</v>
      </c>
      <c r="I436" s="153">
        <v>0</v>
      </c>
      <c r="J436" s="153">
        <v>0</v>
      </c>
      <c r="K436" s="153">
        <v>0</v>
      </c>
      <c r="L436" s="160"/>
      <c r="M436" s="161"/>
    </row>
    <row r="437" ht="16.5" spans="1:13">
      <c r="A437" s="154" t="s">
        <v>565</v>
      </c>
      <c r="B437" s="151" t="s">
        <v>566</v>
      </c>
      <c r="C437" s="155">
        <v>1072</v>
      </c>
      <c r="D437" s="155">
        <v>1072</v>
      </c>
      <c r="E437" s="155">
        <v>1072</v>
      </c>
      <c r="F437" s="155"/>
      <c r="G437" s="155"/>
      <c r="H437" s="155"/>
      <c r="I437" s="155"/>
      <c r="J437" s="155"/>
      <c r="K437" s="155"/>
      <c r="L437" s="159"/>
      <c r="M437" s="159"/>
    </row>
    <row r="438" ht="16.5" spans="1:13">
      <c r="A438" s="156"/>
      <c r="B438" s="157" t="s">
        <v>1090</v>
      </c>
      <c r="C438" s="158">
        <v>40</v>
      </c>
      <c r="D438" s="158">
        <v>40</v>
      </c>
      <c r="E438" s="158">
        <v>40</v>
      </c>
      <c r="F438" s="158"/>
      <c r="G438" s="158"/>
      <c r="H438" s="158"/>
      <c r="I438" s="158"/>
      <c r="J438" s="158"/>
      <c r="K438" s="158"/>
      <c r="L438" s="159"/>
      <c r="M438" s="159"/>
    </row>
    <row r="439" ht="16.5" spans="1:13">
      <c r="A439" s="156"/>
      <c r="B439" s="157" t="s">
        <v>1091</v>
      </c>
      <c r="C439" s="158">
        <v>15</v>
      </c>
      <c r="D439" s="158">
        <v>15</v>
      </c>
      <c r="E439" s="158">
        <v>15</v>
      </c>
      <c r="F439" s="158"/>
      <c r="G439" s="158"/>
      <c r="H439" s="158"/>
      <c r="I439" s="158"/>
      <c r="J439" s="158"/>
      <c r="K439" s="158"/>
      <c r="L439" s="159"/>
      <c r="M439" s="159"/>
    </row>
    <row r="440" ht="16.5" spans="1:13">
      <c r="A440" s="156"/>
      <c r="B440" s="157" t="s">
        <v>1092</v>
      </c>
      <c r="C440" s="158">
        <v>6</v>
      </c>
      <c r="D440" s="158">
        <v>6</v>
      </c>
      <c r="E440" s="158">
        <v>6</v>
      </c>
      <c r="F440" s="158"/>
      <c r="G440" s="158"/>
      <c r="H440" s="158"/>
      <c r="I440" s="158"/>
      <c r="J440" s="158"/>
      <c r="K440" s="158"/>
      <c r="L440" s="159"/>
      <c r="M440" s="159"/>
    </row>
    <row r="441" ht="16.5" spans="1:13">
      <c r="A441" s="156"/>
      <c r="B441" s="157" t="s">
        <v>1093</v>
      </c>
      <c r="C441" s="158">
        <v>20</v>
      </c>
      <c r="D441" s="158">
        <v>20</v>
      </c>
      <c r="E441" s="158">
        <v>20</v>
      </c>
      <c r="F441" s="158"/>
      <c r="G441" s="158"/>
      <c r="H441" s="158"/>
      <c r="I441" s="158"/>
      <c r="J441" s="158"/>
      <c r="K441" s="158"/>
      <c r="L441" s="159"/>
      <c r="M441" s="159"/>
    </row>
    <row r="442" ht="16.5" spans="1:13">
      <c r="A442" s="156"/>
      <c r="B442" s="157" t="s">
        <v>1094</v>
      </c>
      <c r="C442" s="158">
        <v>23</v>
      </c>
      <c r="D442" s="158">
        <v>23</v>
      </c>
      <c r="E442" s="158">
        <v>23</v>
      </c>
      <c r="F442" s="158"/>
      <c r="G442" s="158"/>
      <c r="H442" s="158"/>
      <c r="I442" s="158"/>
      <c r="J442" s="158"/>
      <c r="K442" s="158"/>
      <c r="L442" s="159"/>
      <c r="M442" s="159"/>
    </row>
    <row r="443" ht="16.5" spans="1:13">
      <c r="A443" s="156"/>
      <c r="B443" s="157" t="s">
        <v>1095</v>
      </c>
      <c r="C443" s="158">
        <v>36</v>
      </c>
      <c r="D443" s="158">
        <v>36</v>
      </c>
      <c r="E443" s="158">
        <v>36</v>
      </c>
      <c r="F443" s="158"/>
      <c r="G443" s="158"/>
      <c r="H443" s="158"/>
      <c r="I443" s="158"/>
      <c r="J443" s="158"/>
      <c r="K443" s="158"/>
      <c r="L443" s="159"/>
      <c r="M443" s="159"/>
    </row>
    <row r="444" ht="16.5" spans="1:13">
      <c r="A444" s="156"/>
      <c r="B444" s="157" t="s">
        <v>1096</v>
      </c>
      <c r="C444" s="158">
        <v>380</v>
      </c>
      <c r="D444" s="158">
        <v>380</v>
      </c>
      <c r="E444" s="158">
        <v>380</v>
      </c>
      <c r="F444" s="158"/>
      <c r="G444" s="158"/>
      <c r="H444" s="158"/>
      <c r="I444" s="158"/>
      <c r="J444" s="158"/>
      <c r="K444" s="158"/>
      <c r="L444" s="159"/>
      <c r="M444" s="159"/>
    </row>
    <row r="445" ht="16.5" spans="1:13">
      <c r="A445" s="156"/>
      <c r="B445" s="157" t="s">
        <v>1097</v>
      </c>
      <c r="C445" s="158">
        <v>20</v>
      </c>
      <c r="D445" s="158">
        <v>20</v>
      </c>
      <c r="E445" s="158">
        <v>20</v>
      </c>
      <c r="F445" s="158"/>
      <c r="G445" s="158"/>
      <c r="H445" s="158"/>
      <c r="I445" s="158"/>
      <c r="J445" s="158"/>
      <c r="K445" s="158"/>
      <c r="L445" s="159"/>
      <c r="M445" s="159"/>
    </row>
    <row r="446" ht="16.5" spans="1:13">
      <c r="A446" s="156"/>
      <c r="B446" s="157" t="s">
        <v>1098</v>
      </c>
      <c r="C446" s="158">
        <v>8</v>
      </c>
      <c r="D446" s="158">
        <v>8</v>
      </c>
      <c r="E446" s="158">
        <v>8</v>
      </c>
      <c r="F446" s="158"/>
      <c r="G446" s="158"/>
      <c r="H446" s="158"/>
      <c r="I446" s="158"/>
      <c r="J446" s="158"/>
      <c r="K446" s="158"/>
      <c r="L446" s="159"/>
      <c r="M446" s="159"/>
    </row>
    <row r="447" ht="16.5" spans="1:13">
      <c r="A447" s="156"/>
      <c r="B447" s="157" t="s">
        <v>1099</v>
      </c>
      <c r="C447" s="158">
        <v>50</v>
      </c>
      <c r="D447" s="158">
        <v>50</v>
      </c>
      <c r="E447" s="158">
        <v>50</v>
      </c>
      <c r="F447" s="158"/>
      <c r="G447" s="158"/>
      <c r="H447" s="158"/>
      <c r="I447" s="158"/>
      <c r="J447" s="158"/>
      <c r="K447" s="158"/>
      <c r="L447" s="159"/>
      <c r="M447" s="159"/>
    </row>
    <row r="448" ht="16.5" spans="1:13">
      <c r="A448" s="156"/>
      <c r="B448" s="157" t="s">
        <v>1100</v>
      </c>
      <c r="C448" s="158">
        <v>229</v>
      </c>
      <c r="D448" s="158">
        <v>229</v>
      </c>
      <c r="E448" s="158">
        <v>229</v>
      </c>
      <c r="F448" s="158"/>
      <c r="G448" s="158"/>
      <c r="H448" s="158"/>
      <c r="I448" s="158"/>
      <c r="J448" s="158"/>
      <c r="K448" s="158"/>
      <c r="L448" s="159"/>
      <c r="M448" s="159"/>
    </row>
    <row r="449" ht="16.5" spans="1:13">
      <c r="A449" s="156"/>
      <c r="B449" s="157" t="s">
        <v>1101</v>
      </c>
      <c r="C449" s="158">
        <v>120</v>
      </c>
      <c r="D449" s="158">
        <v>120</v>
      </c>
      <c r="E449" s="158">
        <v>120</v>
      </c>
      <c r="F449" s="158"/>
      <c r="G449" s="158"/>
      <c r="H449" s="158"/>
      <c r="I449" s="158"/>
      <c r="J449" s="158"/>
      <c r="K449" s="158"/>
      <c r="L449" s="159"/>
      <c r="M449" s="159"/>
    </row>
    <row r="450" ht="16.5" spans="1:13">
      <c r="A450" s="156"/>
      <c r="B450" s="157" t="s">
        <v>1102</v>
      </c>
      <c r="C450" s="158">
        <v>80</v>
      </c>
      <c r="D450" s="158">
        <v>80</v>
      </c>
      <c r="E450" s="158">
        <v>80</v>
      </c>
      <c r="F450" s="158"/>
      <c r="G450" s="158"/>
      <c r="H450" s="158"/>
      <c r="I450" s="158"/>
      <c r="J450" s="158"/>
      <c r="K450" s="158"/>
      <c r="L450" s="159"/>
      <c r="M450" s="159"/>
    </row>
    <row r="451" ht="16.5" spans="1:13">
      <c r="A451" s="156"/>
      <c r="B451" s="157" t="s">
        <v>1103</v>
      </c>
      <c r="C451" s="158">
        <v>30</v>
      </c>
      <c r="D451" s="158">
        <v>30</v>
      </c>
      <c r="E451" s="158">
        <v>30</v>
      </c>
      <c r="F451" s="158"/>
      <c r="G451" s="158"/>
      <c r="H451" s="158"/>
      <c r="I451" s="158"/>
      <c r="J451" s="158"/>
      <c r="K451" s="158"/>
      <c r="L451" s="159"/>
      <c r="M451" s="159"/>
    </row>
    <row r="452" ht="16.5" spans="1:13">
      <c r="A452" s="156"/>
      <c r="B452" s="157" t="s">
        <v>1104</v>
      </c>
      <c r="C452" s="158">
        <v>9</v>
      </c>
      <c r="D452" s="158">
        <v>9</v>
      </c>
      <c r="E452" s="158">
        <v>9</v>
      </c>
      <c r="F452" s="158"/>
      <c r="G452" s="158"/>
      <c r="H452" s="158"/>
      <c r="I452" s="158"/>
      <c r="J452" s="158"/>
      <c r="K452" s="158"/>
      <c r="L452" s="159"/>
      <c r="M452" s="159"/>
    </row>
    <row r="453" ht="16.5" spans="1:13">
      <c r="A453" s="156"/>
      <c r="B453" s="157" t="s">
        <v>1105</v>
      </c>
      <c r="C453" s="158">
        <v>6</v>
      </c>
      <c r="D453" s="158">
        <v>6</v>
      </c>
      <c r="E453" s="158">
        <v>6</v>
      </c>
      <c r="F453" s="158"/>
      <c r="G453" s="158"/>
      <c r="H453" s="158"/>
      <c r="I453" s="158"/>
      <c r="J453" s="158"/>
      <c r="K453" s="158"/>
      <c r="L453" s="159"/>
      <c r="M453" s="159"/>
    </row>
    <row r="454" ht="16.5" spans="1:13">
      <c r="A454" s="154" t="s">
        <v>567</v>
      </c>
      <c r="B454" s="151" t="s">
        <v>568</v>
      </c>
      <c r="C454" s="155">
        <v>882.3</v>
      </c>
      <c r="D454" s="155">
        <v>882.3</v>
      </c>
      <c r="E454" s="155">
        <v>836.3</v>
      </c>
      <c r="F454" s="155">
        <v>46</v>
      </c>
      <c r="G454" s="155"/>
      <c r="H454" s="155"/>
      <c r="I454" s="155"/>
      <c r="J454" s="155"/>
      <c r="K454" s="155"/>
      <c r="L454" s="159"/>
      <c r="M454" s="159"/>
    </row>
    <row r="455" ht="16.5" spans="1:13">
      <c r="A455" s="156"/>
      <c r="B455" s="157" t="s">
        <v>1106</v>
      </c>
      <c r="C455" s="158">
        <v>5</v>
      </c>
      <c r="D455" s="158">
        <v>5</v>
      </c>
      <c r="E455" s="158">
        <v>5</v>
      </c>
      <c r="F455" s="158"/>
      <c r="G455" s="158"/>
      <c r="H455" s="158"/>
      <c r="I455" s="158"/>
      <c r="J455" s="158"/>
      <c r="K455" s="158"/>
      <c r="L455" s="159"/>
      <c r="M455" s="159"/>
    </row>
    <row r="456" ht="16.5" spans="1:13">
      <c r="A456" s="156"/>
      <c r="B456" s="157" t="s">
        <v>1107</v>
      </c>
      <c r="C456" s="158">
        <v>10.51</v>
      </c>
      <c r="D456" s="158">
        <v>10.51</v>
      </c>
      <c r="E456" s="158">
        <v>10.51</v>
      </c>
      <c r="F456" s="158"/>
      <c r="G456" s="158"/>
      <c r="H456" s="158"/>
      <c r="I456" s="158"/>
      <c r="J456" s="158"/>
      <c r="K456" s="158"/>
      <c r="L456" s="159"/>
      <c r="M456" s="159"/>
    </row>
    <row r="457" ht="16.5" spans="1:13">
      <c r="A457" s="156"/>
      <c r="B457" s="157" t="s">
        <v>1108</v>
      </c>
      <c r="C457" s="158">
        <v>40</v>
      </c>
      <c r="D457" s="158">
        <v>40</v>
      </c>
      <c r="E457" s="158">
        <v>40</v>
      </c>
      <c r="F457" s="158"/>
      <c r="G457" s="158"/>
      <c r="H457" s="158"/>
      <c r="I457" s="158"/>
      <c r="J457" s="158"/>
      <c r="K457" s="158"/>
      <c r="L457" s="159"/>
      <c r="M457" s="159"/>
    </row>
    <row r="458" ht="16.5" spans="1:13">
      <c r="A458" s="156"/>
      <c r="B458" s="157" t="s">
        <v>1109</v>
      </c>
      <c r="C458" s="158">
        <v>88.89</v>
      </c>
      <c r="D458" s="158">
        <v>88.89</v>
      </c>
      <c r="E458" s="158">
        <v>88.89</v>
      </c>
      <c r="F458" s="158"/>
      <c r="G458" s="158"/>
      <c r="H458" s="158"/>
      <c r="I458" s="158"/>
      <c r="J458" s="158"/>
      <c r="K458" s="158"/>
      <c r="L458" s="159"/>
      <c r="M458" s="159"/>
    </row>
    <row r="459" ht="16.5" spans="1:13">
      <c r="A459" s="156"/>
      <c r="B459" s="157" t="s">
        <v>1110</v>
      </c>
      <c r="C459" s="158">
        <v>350</v>
      </c>
      <c r="D459" s="158">
        <v>350</v>
      </c>
      <c r="E459" s="158">
        <v>350</v>
      </c>
      <c r="F459" s="158"/>
      <c r="G459" s="158"/>
      <c r="H459" s="158"/>
      <c r="I459" s="158"/>
      <c r="J459" s="158"/>
      <c r="K459" s="158"/>
      <c r="L459" s="159"/>
      <c r="M459" s="159"/>
    </row>
    <row r="460" ht="16.5" spans="1:13">
      <c r="A460" s="156"/>
      <c r="B460" s="157" t="s">
        <v>1111</v>
      </c>
      <c r="C460" s="158">
        <v>15</v>
      </c>
      <c r="D460" s="158">
        <v>15</v>
      </c>
      <c r="E460" s="158">
        <v>15</v>
      </c>
      <c r="F460" s="158"/>
      <c r="G460" s="158"/>
      <c r="H460" s="158"/>
      <c r="I460" s="158"/>
      <c r="J460" s="158"/>
      <c r="K460" s="158"/>
      <c r="L460" s="159"/>
      <c r="M460" s="159"/>
    </row>
    <row r="461" ht="16.5" spans="1:13">
      <c r="A461" s="156"/>
      <c r="B461" s="157" t="s">
        <v>1112</v>
      </c>
      <c r="C461" s="158">
        <v>12</v>
      </c>
      <c r="D461" s="158">
        <v>12</v>
      </c>
      <c r="E461" s="158">
        <v>12</v>
      </c>
      <c r="F461" s="158"/>
      <c r="G461" s="158"/>
      <c r="H461" s="158"/>
      <c r="I461" s="158"/>
      <c r="J461" s="158"/>
      <c r="K461" s="158"/>
      <c r="L461" s="159"/>
      <c r="M461" s="159"/>
    </row>
    <row r="462" ht="16.5" spans="1:13">
      <c r="A462" s="156"/>
      <c r="B462" s="157" t="s">
        <v>1113</v>
      </c>
      <c r="C462" s="158">
        <v>16</v>
      </c>
      <c r="D462" s="158">
        <v>16</v>
      </c>
      <c r="E462" s="158"/>
      <c r="F462" s="158">
        <v>16</v>
      </c>
      <c r="G462" s="158"/>
      <c r="H462" s="158"/>
      <c r="I462" s="158"/>
      <c r="J462" s="158"/>
      <c r="K462" s="158"/>
      <c r="L462" s="159"/>
      <c r="M462" s="159"/>
    </row>
    <row r="463" ht="16.5" spans="1:13">
      <c r="A463" s="156"/>
      <c r="B463" s="157" t="s">
        <v>1114</v>
      </c>
      <c r="C463" s="158">
        <v>20</v>
      </c>
      <c r="D463" s="158">
        <v>20</v>
      </c>
      <c r="E463" s="158">
        <v>20</v>
      </c>
      <c r="F463" s="158"/>
      <c r="G463" s="158"/>
      <c r="H463" s="158"/>
      <c r="I463" s="158"/>
      <c r="J463" s="158"/>
      <c r="K463" s="158"/>
      <c r="L463" s="159"/>
      <c r="M463" s="159"/>
    </row>
    <row r="464" ht="16.5" spans="1:13">
      <c r="A464" s="156"/>
      <c r="B464" s="157" t="s">
        <v>1115</v>
      </c>
      <c r="C464" s="158">
        <v>8</v>
      </c>
      <c r="D464" s="158">
        <v>8</v>
      </c>
      <c r="E464" s="158">
        <v>8</v>
      </c>
      <c r="F464" s="158"/>
      <c r="G464" s="158"/>
      <c r="H464" s="158"/>
      <c r="I464" s="158"/>
      <c r="J464" s="158"/>
      <c r="K464" s="158"/>
      <c r="L464" s="159"/>
      <c r="M464" s="159"/>
    </row>
    <row r="465" ht="16.5" spans="1:13">
      <c r="A465" s="156"/>
      <c r="B465" s="157" t="s">
        <v>973</v>
      </c>
      <c r="C465" s="158">
        <v>17.5</v>
      </c>
      <c r="D465" s="158">
        <v>17.5</v>
      </c>
      <c r="E465" s="158">
        <v>17.5</v>
      </c>
      <c r="F465" s="158"/>
      <c r="G465" s="158"/>
      <c r="H465" s="158"/>
      <c r="I465" s="158"/>
      <c r="J465" s="158"/>
      <c r="K465" s="158"/>
      <c r="L465" s="159"/>
      <c r="M465" s="159"/>
    </row>
    <row r="466" ht="16.5" spans="1:13">
      <c r="A466" s="156"/>
      <c r="B466" s="157" t="s">
        <v>1116</v>
      </c>
      <c r="C466" s="158">
        <v>30</v>
      </c>
      <c r="D466" s="158">
        <v>30</v>
      </c>
      <c r="E466" s="158"/>
      <c r="F466" s="158">
        <v>30</v>
      </c>
      <c r="G466" s="158"/>
      <c r="H466" s="158"/>
      <c r="I466" s="158"/>
      <c r="J466" s="158"/>
      <c r="K466" s="158"/>
      <c r="L466" s="159"/>
      <c r="M466" s="159"/>
    </row>
    <row r="467" ht="16.5" spans="1:13">
      <c r="A467" s="156"/>
      <c r="B467" s="157" t="s">
        <v>1117</v>
      </c>
      <c r="C467" s="158">
        <v>10</v>
      </c>
      <c r="D467" s="158">
        <v>10</v>
      </c>
      <c r="E467" s="158">
        <v>10</v>
      </c>
      <c r="F467" s="158"/>
      <c r="G467" s="158"/>
      <c r="H467" s="158"/>
      <c r="I467" s="158"/>
      <c r="J467" s="158"/>
      <c r="K467" s="158"/>
      <c r="L467" s="159"/>
      <c r="M467" s="159"/>
    </row>
    <row r="468" ht="16.5" spans="1:13">
      <c r="A468" s="156"/>
      <c r="B468" s="157" t="s">
        <v>1118</v>
      </c>
      <c r="C468" s="158">
        <v>40</v>
      </c>
      <c r="D468" s="158">
        <v>40</v>
      </c>
      <c r="E468" s="158">
        <v>40</v>
      </c>
      <c r="F468" s="158"/>
      <c r="G468" s="158"/>
      <c r="H468" s="158"/>
      <c r="I468" s="158"/>
      <c r="J468" s="158"/>
      <c r="K468" s="158"/>
      <c r="L468" s="159"/>
      <c r="M468" s="159"/>
    </row>
    <row r="469" ht="16.5" spans="1:13">
      <c r="A469" s="156"/>
      <c r="B469" s="157" t="s">
        <v>1119</v>
      </c>
      <c r="C469" s="158">
        <v>10</v>
      </c>
      <c r="D469" s="158">
        <v>10</v>
      </c>
      <c r="E469" s="158">
        <v>10</v>
      </c>
      <c r="F469" s="158"/>
      <c r="G469" s="158"/>
      <c r="H469" s="158"/>
      <c r="I469" s="158"/>
      <c r="J469" s="158"/>
      <c r="K469" s="158"/>
      <c r="L469" s="159"/>
      <c r="M469" s="159"/>
    </row>
    <row r="470" ht="16.5" spans="1:13">
      <c r="A470" s="156"/>
      <c r="B470" s="157" t="s">
        <v>1120</v>
      </c>
      <c r="C470" s="158">
        <v>8</v>
      </c>
      <c r="D470" s="158">
        <v>8</v>
      </c>
      <c r="E470" s="158">
        <v>8</v>
      </c>
      <c r="F470" s="158"/>
      <c r="G470" s="158"/>
      <c r="H470" s="158"/>
      <c r="I470" s="158"/>
      <c r="J470" s="158"/>
      <c r="K470" s="158"/>
      <c r="L470" s="159"/>
      <c r="M470" s="159"/>
    </row>
    <row r="471" ht="16.5" spans="1:13">
      <c r="A471" s="156"/>
      <c r="B471" s="157" t="s">
        <v>1121</v>
      </c>
      <c r="C471" s="158">
        <v>30</v>
      </c>
      <c r="D471" s="158">
        <v>30</v>
      </c>
      <c r="E471" s="158">
        <v>30</v>
      </c>
      <c r="F471" s="158"/>
      <c r="G471" s="158"/>
      <c r="H471" s="158"/>
      <c r="I471" s="158"/>
      <c r="J471" s="158"/>
      <c r="K471" s="158"/>
      <c r="L471" s="159"/>
      <c r="M471" s="159"/>
    </row>
    <row r="472" ht="16.5" spans="1:13">
      <c r="A472" s="156"/>
      <c r="B472" s="157" t="s">
        <v>1122</v>
      </c>
      <c r="C472" s="158">
        <v>50</v>
      </c>
      <c r="D472" s="158">
        <v>50</v>
      </c>
      <c r="E472" s="158">
        <v>50</v>
      </c>
      <c r="F472" s="158"/>
      <c r="G472" s="158"/>
      <c r="H472" s="158"/>
      <c r="I472" s="158"/>
      <c r="J472" s="158"/>
      <c r="K472" s="158"/>
      <c r="L472" s="159"/>
      <c r="M472" s="159"/>
    </row>
    <row r="473" ht="16.5" spans="1:13">
      <c r="A473" s="156"/>
      <c r="B473" s="157" t="s">
        <v>1123</v>
      </c>
      <c r="C473" s="158">
        <v>10</v>
      </c>
      <c r="D473" s="158">
        <v>10</v>
      </c>
      <c r="E473" s="158">
        <v>10</v>
      </c>
      <c r="F473" s="158"/>
      <c r="G473" s="158"/>
      <c r="H473" s="158"/>
      <c r="I473" s="158"/>
      <c r="J473" s="158"/>
      <c r="K473" s="158"/>
      <c r="L473" s="159"/>
      <c r="M473" s="159"/>
    </row>
    <row r="474" ht="16.5" spans="1:13">
      <c r="A474" s="156"/>
      <c r="B474" s="157" t="s">
        <v>1124</v>
      </c>
      <c r="C474" s="158">
        <v>96.4</v>
      </c>
      <c r="D474" s="158">
        <v>96.4</v>
      </c>
      <c r="E474" s="158">
        <v>96.4</v>
      </c>
      <c r="F474" s="158"/>
      <c r="G474" s="158"/>
      <c r="H474" s="158"/>
      <c r="I474" s="158"/>
      <c r="J474" s="158"/>
      <c r="K474" s="158"/>
      <c r="L474" s="159"/>
      <c r="M474" s="159"/>
    </row>
    <row r="475" ht="16.5" spans="1:13">
      <c r="A475" s="156"/>
      <c r="B475" s="157" t="s">
        <v>1125</v>
      </c>
      <c r="C475" s="158">
        <v>10</v>
      </c>
      <c r="D475" s="158">
        <v>10</v>
      </c>
      <c r="E475" s="158">
        <v>10</v>
      </c>
      <c r="F475" s="158"/>
      <c r="G475" s="158"/>
      <c r="H475" s="158"/>
      <c r="I475" s="158"/>
      <c r="J475" s="158"/>
      <c r="K475" s="158"/>
      <c r="L475" s="159"/>
      <c r="M475" s="159"/>
    </row>
    <row r="476" ht="16.5" spans="1:13">
      <c r="A476" s="156"/>
      <c r="B476" s="157" t="s">
        <v>1126</v>
      </c>
      <c r="C476" s="158">
        <v>5</v>
      </c>
      <c r="D476" s="158">
        <v>5</v>
      </c>
      <c r="E476" s="158">
        <v>5</v>
      </c>
      <c r="F476" s="158"/>
      <c r="G476" s="158"/>
      <c r="H476" s="158"/>
      <c r="I476" s="158"/>
      <c r="J476" s="158"/>
      <c r="K476" s="158"/>
      <c r="L476" s="159"/>
      <c r="M476" s="159"/>
    </row>
    <row r="477" ht="16.5" spans="1:13">
      <c r="A477" s="154" t="s">
        <v>569</v>
      </c>
      <c r="B477" s="151" t="s">
        <v>570</v>
      </c>
      <c r="C477" s="155">
        <v>228.7</v>
      </c>
      <c r="D477" s="155">
        <v>228.7</v>
      </c>
      <c r="E477" s="155">
        <v>108.7</v>
      </c>
      <c r="F477" s="155">
        <v>120</v>
      </c>
      <c r="G477" s="155"/>
      <c r="H477" s="155"/>
      <c r="I477" s="155"/>
      <c r="J477" s="155"/>
      <c r="K477" s="155"/>
      <c r="L477" s="159"/>
      <c r="M477" s="159"/>
    </row>
    <row r="478" ht="16.5" spans="1:13">
      <c r="A478" s="156"/>
      <c r="B478" s="157" t="s">
        <v>1127</v>
      </c>
      <c r="C478" s="158">
        <v>108.7</v>
      </c>
      <c r="D478" s="158">
        <v>108.7</v>
      </c>
      <c r="E478" s="158">
        <v>108.7</v>
      </c>
      <c r="F478" s="158"/>
      <c r="G478" s="158"/>
      <c r="H478" s="158"/>
      <c r="I478" s="158"/>
      <c r="J478" s="158"/>
      <c r="K478" s="158"/>
      <c r="L478" s="159"/>
      <c r="M478" s="159"/>
    </row>
    <row r="479" ht="16.5" spans="1:13">
      <c r="A479" s="156"/>
      <c r="B479" s="157" t="s">
        <v>1128</v>
      </c>
      <c r="C479" s="158">
        <v>120</v>
      </c>
      <c r="D479" s="158">
        <v>120</v>
      </c>
      <c r="E479" s="158"/>
      <c r="F479" s="158">
        <v>120</v>
      </c>
      <c r="G479" s="158"/>
      <c r="H479" s="158"/>
      <c r="I479" s="158"/>
      <c r="J479" s="158"/>
      <c r="K479" s="158"/>
      <c r="L479" s="159"/>
      <c r="M479" s="159"/>
    </row>
    <row r="480" ht="16.5" spans="1:13">
      <c r="A480" s="154" t="s">
        <v>571</v>
      </c>
      <c r="B480" s="151" t="s">
        <v>572</v>
      </c>
      <c r="C480" s="155">
        <v>70</v>
      </c>
      <c r="D480" s="155">
        <v>70</v>
      </c>
      <c r="E480" s="155"/>
      <c r="F480" s="155">
        <v>70</v>
      </c>
      <c r="G480" s="155"/>
      <c r="H480" s="155"/>
      <c r="I480" s="155"/>
      <c r="J480" s="155"/>
      <c r="K480" s="155"/>
      <c r="L480" s="159"/>
      <c r="M480" s="159"/>
    </row>
    <row r="481" ht="16.5" spans="1:13">
      <c r="A481" s="156"/>
      <c r="B481" s="157" t="s">
        <v>1129</v>
      </c>
      <c r="C481" s="158">
        <v>35</v>
      </c>
      <c r="D481" s="158">
        <v>35</v>
      </c>
      <c r="E481" s="158"/>
      <c r="F481" s="158">
        <v>35</v>
      </c>
      <c r="G481" s="158"/>
      <c r="H481" s="158"/>
      <c r="I481" s="158"/>
      <c r="J481" s="158"/>
      <c r="K481" s="158"/>
      <c r="L481" s="159"/>
      <c r="M481" s="159"/>
    </row>
    <row r="482" ht="16.5" spans="1:13">
      <c r="A482" s="156"/>
      <c r="B482" s="157" t="s">
        <v>1130</v>
      </c>
      <c r="C482" s="158">
        <v>35</v>
      </c>
      <c r="D482" s="158">
        <v>35</v>
      </c>
      <c r="E482" s="158"/>
      <c r="F482" s="158">
        <v>35</v>
      </c>
      <c r="G482" s="158"/>
      <c r="H482" s="158"/>
      <c r="I482" s="158"/>
      <c r="J482" s="158"/>
      <c r="K482" s="158"/>
      <c r="L482" s="159"/>
      <c r="M482" s="159"/>
    </row>
    <row r="483" ht="16.5" spans="1:13">
      <c r="A483" s="154" t="s">
        <v>573</v>
      </c>
      <c r="B483" s="151" t="s">
        <v>574</v>
      </c>
      <c r="C483" s="155">
        <v>8300.429512</v>
      </c>
      <c r="D483" s="155">
        <v>8300.429512</v>
      </c>
      <c r="E483" s="155">
        <v>8300.429512</v>
      </c>
      <c r="F483" s="155"/>
      <c r="G483" s="155"/>
      <c r="H483" s="155"/>
      <c r="I483" s="155"/>
      <c r="J483" s="155"/>
      <c r="K483" s="155"/>
      <c r="L483" s="159"/>
      <c r="M483" s="159"/>
    </row>
    <row r="484" ht="16.5" spans="1:13">
      <c r="A484" s="156"/>
      <c r="B484" s="157" t="s">
        <v>1131</v>
      </c>
      <c r="C484" s="158">
        <v>8</v>
      </c>
      <c r="D484" s="158">
        <v>8</v>
      </c>
      <c r="E484" s="158">
        <v>8</v>
      </c>
      <c r="F484" s="158"/>
      <c r="G484" s="158"/>
      <c r="H484" s="158"/>
      <c r="I484" s="158"/>
      <c r="J484" s="158"/>
      <c r="K484" s="158"/>
      <c r="L484" s="159"/>
      <c r="M484" s="159"/>
    </row>
    <row r="485" ht="16.5" spans="1:13">
      <c r="A485" s="156"/>
      <c r="B485" s="157" t="s">
        <v>1132</v>
      </c>
      <c r="C485" s="158">
        <v>2716.249512</v>
      </c>
      <c r="D485" s="158">
        <v>2716.249512</v>
      </c>
      <c r="E485" s="158">
        <v>2716.249512</v>
      </c>
      <c r="F485" s="158"/>
      <c r="G485" s="158"/>
      <c r="H485" s="158"/>
      <c r="I485" s="158"/>
      <c r="J485" s="158"/>
      <c r="K485" s="158"/>
      <c r="L485" s="159"/>
      <c r="M485" s="159"/>
    </row>
    <row r="486" ht="16.5" spans="1:13">
      <c r="A486" s="156"/>
      <c r="B486" s="157" t="s">
        <v>1133</v>
      </c>
      <c r="C486" s="158">
        <v>80</v>
      </c>
      <c r="D486" s="158">
        <v>80</v>
      </c>
      <c r="E486" s="158">
        <v>80</v>
      </c>
      <c r="F486" s="158"/>
      <c r="G486" s="158"/>
      <c r="H486" s="158"/>
      <c r="I486" s="158"/>
      <c r="J486" s="158"/>
      <c r="K486" s="158"/>
      <c r="L486" s="159"/>
      <c r="M486" s="159"/>
    </row>
    <row r="487" ht="16.5" spans="1:13">
      <c r="A487" s="156"/>
      <c r="B487" s="157" t="s">
        <v>1134</v>
      </c>
      <c r="C487" s="158">
        <v>3628.57</v>
      </c>
      <c r="D487" s="158">
        <v>3628.57</v>
      </c>
      <c r="E487" s="158">
        <v>3628.57</v>
      </c>
      <c r="F487" s="158"/>
      <c r="G487" s="158"/>
      <c r="H487" s="158"/>
      <c r="I487" s="158"/>
      <c r="J487" s="158"/>
      <c r="K487" s="158"/>
      <c r="L487" s="159"/>
      <c r="M487" s="159"/>
    </row>
    <row r="488" ht="16.5" spans="1:13">
      <c r="A488" s="156"/>
      <c r="B488" s="157" t="s">
        <v>1135</v>
      </c>
      <c r="C488" s="158">
        <v>600</v>
      </c>
      <c r="D488" s="158">
        <v>600</v>
      </c>
      <c r="E488" s="158">
        <v>600</v>
      </c>
      <c r="F488" s="158"/>
      <c r="G488" s="158"/>
      <c r="H488" s="158"/>
      <c r="I488" s="158"/>
      <c r="J488" s="158"/>
      <c r="K488" s="158"/>
      <c r="L488" s="159"/>
      <c r="M488" s="159"/>
    </row>
    <row r="489" ht="16.5" spans="1:13">
      <c r="A489" s="156"/>
      <c r="B489" s="157" t="s">
        <v>1136</v>
      </c>
      <c r="C489" s="158">
        <v>42</v>
      </c>
      <c r="D489" s="158">
        <v>42</v>
      </c>
      <c r="E489" s="158">
        <v>42</v>
      </c>
      <c r="F489" s="158"/>
      <c r="G489" s="158"/>
      <c r="H489" s="158"/>
      <c r="I489" s="158"/>
      <c r="J489" s="158"/>
      <c r="K489" s="158"/>
      <c r="L489" s="159"/>
      <c r="M489" s="159"/>
    </row>
    <row r="490" ht="16.5" spans="1:13">
      <c r="A490" s="156"/>
      <c r="B490" s="157" t="s">
        <v>1137</v>
      </c>
      <c r="C490" s="158">
        <v>1225.61</v>
      </c>
      <c r="D490" s="158">
        <v>1225.61</v>
      </c>
      <c r="E490" s="158">
        <v>1225.61</v>
      </c>
      <c r="F490" s="158"/>
      <c r="G490" s="158"/>
      <c r="H490" s="158"/>
      <c r="I490" s="158"/>
      <c r="J490" s="158"/>
      <c r="K490" s="158"/>
      <c r="L490" s="159"/>
      <c r="M490" s="159"/>
    </row>
    <row r="491" ht="16.5" spans="1:13">
      <c r="A491" s="154" t="s">
        <v>575</v>
      </c>
      <c r="B491" s="151" t="s">
        <v>576</v>
      </c>
      <c r="C491" s="155">
        <v>769.531099</v>
      </c>
      <c r="D491" s="155">
        <v>769.531099</v>
      </c>
      <c r="E491" s="155">
        <v>769.531099</v>
      </c>
      <c r="F491" s="155"/>
      <c r="G491" s="155"/>
      <c r="H491" s="155"/>
      <c r="I491" s="155"/>
      <c r="J491" s="155"/>
      <c r="K491" s="155"/>
      <c r="L491" s="159"/>
      <c r="M491" s="159"/>
    </row>
    <row r="492" ht="16.5" spans="1:13">
      <c r="A492" s="156"/>
      <c r="B492" s="157" t="s">
        <v>1138</v>
      </c>
      <c r="C492" s="158">
        <v>167.581099</v>
      </c>
      <c r="D492" s="158">
        <v>167.581099</v>
      </c>
      <c r="E492" s="158">
        <v>167.581099</v>
      </c>
      <c r="F492" s="158"/>
      <c r="G492" s="158"/>
      <c r="H492" s="158"/>
      <c r="I492" s="158"/>
      <c r="J492" s="158"/>
      <c r="K492" s="158"/>
      <c r="L492" s="159"/>
      <c r="M492" s="159"/>
    </row>
    <row r="493" ht="16.5" spans="1:13">
      <c r="A493" s="156"/>
      <c r="B493" s="157" t="s">
        <v>1139</v>
      </c>
      <c r="C493" s="158">
        <v>299.15</v>
      </c>
      <c r="D493" s="158">
        <v>299.15</v>
      </c>
      <c r="E493" s="158">
        <v>299.15</v>
      </c>
      <c r="F493" s="158"/>
      <c r="G493" s="158"/>
      <c r="H493" s="158"/>
      <c r="I493" s="158"/>
      <c r="J493" s="158"/>
      <c r="K493" s="158"/>
      <c r="L493" s="159"/>
      <c r="M493" s="159"/>
    </row>
    <row r="494" ht="16.5" spans="1:13">
      <c r="A494" s="156"/>
      <c r="B494" s="157" t="s">
        <v>1140</v>
      </c>
      <c r="C494" s="158">
        <v>1</v>
      </c>
      <c r="D494" s="158">
        <v>1</v>
      </c>
      <c r="E494" s="158">
        <v>1</v>
      </c>
      <c r="F494" s="158"/>
      <c r="G494" s="158"/>
      <c r="H494" s="158"/>
      <c r="I494" s="158"/>
      <c r="J494" s="158"/>
      <c r="K494" s="158"/>
      <c r="L494" s="159"/>
      <c r="M494" s="159"/>
    </row>
    <row r="495" ht="16.5" spans="1:13">
      <c r="A495" s="156"/>
      <c r="B495" s="157" t="s">
        <v>1141</v>
      </c>
      <c r="C495" s="158">
        <v>188</v>
      </c>
      <c r="D495" s="158">
        <v>188</v>
      </c>
      <c r="E495" s="158">
        <v>188</v>
      </c>
      <c r="F495" s="158"/>
      <c r="G495" s="158"/>
      <c r="H495" s="158"/>
      <c r="I495" s="158"/>
      <c r="J495" s="158"/>
      <c r="K495" s="158"/>
      <c r="L495" s="159"/>
      <c r="M495" s="159"/>
    </row>
    <row r="496" ht="16.5" spans="1:13">
      <c r="A496" s="156"/>
      <c r="B496" s="157" t="s">
        <v>1142</v>
      </c>
      <c r="C496" s="158">
        <v>98.12</v>
      </c>
      <c r="D496" s="158">
        <v>98.12</v>
      </c>
      <c r="E496" s="158">
        <v>98.12</v>
      </c>
      <c r="F496" s="158"/>
      <c r="G496" s="158"/>
      <c r="H496" s="158"/>
      <c r="I496" s="158"/>
      <c r="J496" s="158"/>
      <c r="K496" s="158"/>
      <c r="L496" s="159"/>
      <c r="M496" s="159"/>
    </row>
    <row r="497" ht="16.5" spans="1:13">
      <c r="A497" s="156"/>
      <c r="B497" s="157" t="s">
        <v>1143</v>
      </c>
      <c r="C497" s="158">
        <v>15.68</v>
      </c>
      <c r="D497" s="158">
        <v>15.68</v>
      </c>
      <c r="E497" s="158">
        <v>15.68</v>
      </c>
      <c r="F497" s="158"/>
      <c r="G497" s="158"/>
      <c r="H497" s="158"/>
      <c r="I497" s="158"/>
      <c r="J497" s="158"/>
      <c r="K497" s="158"/>
      <c r="L497" s="159"/>
      <c r="M497" s="159"/>
    </row>
    <row r="498" ht="16.5" spans="1:13">
      <c r="A498" s="154" t="s">
        <v>577</v>
      </c>
      <c r="B498" s="151" t="s">
        <v>578</v>
      </c>
      <c r="C498" s="155">
        <v>717.1</v>
      </c>
      <c r="D498" s="155">
        <v>717.1</v>
      </c>
      <c r="E498" s="155">
        <v>717.1</v>
      </c>
      <c r="F498" s="155"/>
      <c r="G498" s="155"/>
      <c r="H498" s="155"/>
      <c r="I498" s="155"/>
      <c r="J498" s="155"/>
      <c r="K498" s="155"/>
      <c r="L498" s="159"/>
      <c r="M498" s="159"/>
    </row>
    <row r="499" ht="16.5" spans="1:13">
      <c r="A499" s="156"/>
      <c r="B499" s="157" t="s">
        <v>1144</v>
      </c>
      <c r="C499" s="158">
        <v>109</v>
      </c>
      <c r="D499" s="158">
        <v>109</v>
      </c>
      <c r="E499" s="158">
        <v>109</v>
      </c>
      <c r="F499" s="158"/>
      <c r="G499" s="158"/>
      <c r="H499" s="158"/>
      <c r="I499" s="158"/>
      <c r="J499" s="158"/>
      <c r="K499" s="158"/>
      <c r="L499" s="159"/>
      <c r="M499" s="159"/>
    </row>
    <row r="500" ht="16.5" spans="1:13">
      <c r="A500" s="156"/>
      <c r="B500" s="157" t="s">
        <v>1145</v>
      </c>
      <c r="C500" s="158">
        <v>350</v>
      </c>
      <c r="D500" s="158">
        <v>350</v>
      </c>
      <c r="E500" s="158">
        <v>350</v>
      </c>
      <c r="F500" s="158"/>
      <c r="G500" s="158"/>
      <c r="H500" s="158"/>
      <c r="I500" s="158"/>
      <c r="J500" s="158"/>
      <c r="K500" s="158"/>
      <c r="L500" s="159"/>
      <c r="M500" s="159"/>
    </row>
    <row r="501" ht="16.5" spans="1:13">
      <c r="A501" s="156"/>
      <c r="B501" s="157" t="s">
        <v>1146</v>
      </c>
      <c r="C501" s="158">
        <v>40.1</v>
      </c>
      <c r="D501" s="158">
        <v>40.1</v>
      </c>
      <c r="E501" s="158">
        <v>40.1</v>
      </c>
      <c r="F501" s="158"/>
      <c r="G501" s="158"/>
      <c r="H501" s="158"/>
      <c r="I501" s="158"/>
      <c r="J501" s="158"/>
      <c r="K501" s="158"/>
      <c r="L501" s="159"/>
      <c r="M501" s="159"/>
    </row>
    <row r="502" ht="16.5" spans="1:13">
      <c r="A502" s="156"/>
      <c r="B502" s="157" t="s">
        <v>1147</v>
      </c>
      <c r="C502" s="158">
        <v>142</v>
      </c>
      <c r="D502" s="158">
        <v>142</v>
      </c>
      <c r="E502" s="158">
        <v>142</v>
      </c>
      <c r="F502" s="158"/>
      <c r="G502" s="158"/>
      <c r="H502" s="158"/>
      <c r="I502" s="158"/>
      <c r="J502" s="158"/>
      <c r="K502" s="158"/>
      <c r="L502" s="159"/>
      <c r="M502" s="159"/>
    </row>
    <row r="503" ht="16.5" spans="1:13">
      <c r="A503" s="156"/>
      <c r="B503" s="157" t="s">
        <v>1148</v>
      </c>
      <c r="C503" s="158">
        <v>12</v>
      </c>
      <c r="D503" s="158">
        <v>12</v>
      </c>
      <c r="E503" s="158">
        <v>12</v>
      </c>
      <c r="F503" s="158"/>
      <c r="G503" s="158"/>
      <c r="H503" s="158"/>
      <c r="I503" s="158"/>
      <c r="J503" s="158"/>
      <c r="K503" s="158"/>
      <c r="L503" s="159"/>
      <c r="M503" s="159"/>
    </row>
    <row r="504" ht="16.5" spans="1:13">
      <c r="A504" s="156"/>
      <c r="B504" s="157" t="s">
        <v>1149</v>
      </c>
      <c r="C504" s="158">
        <v>48</v>
      </c>
      <c r="D504" s="158">
        <v>48</v>
      </c>
      <c r="E504" s="158">
        <v>48</v>
      </c>
      <c r="F504" s="158"/>
      <c r="G504" s="158"/>
      <c r="H504" s="158"/>
      <c r="I504" s="158"/>
      <c r="J504" s="158"/>
      <c r="K504" s="158"/>
      <c r="L504" s="159"/>
      <c r="M504" s="159"/>
    </row>
    <row r="505" ht="16.5" spans="1:13">
      <c r="A505" s="156"/>
      <c r="B505" s="157" t="s">
        <v>1150</v>
      </c>
      <c r="C505" s="158">
        <v>16</v>
      </c>
      <c r="D505" s="158">
        <v>16</v>
      </c>
      <c r="E505" s="158">
        <v>16</v>
      </c>
      <c r="F505" s="158"/>
      <c r="G505" s="158"/>
      <c r="H505" s="158"/>
      <c r="I505" s="158"/>
      <c r="J505" s="158"/>
      <c r="K505" s="158"/>
      <c r="L505" s="159"/>
      <c r="M505" s="159"/>
    </row>
    <row r="506" ht="16.5" spans="1:13">
      <c r="A506" s="154" t="s">
        <v>579</v>
      </c>
      <c r="B506" s="151" t="s">
        <v>580</v>
      </c>
      <c r="C506" s="155">
        <v>20</v>
      </c>
      <c r="D506" s="155">
        <v>20</v>
      </c>
      <c r="E506" s="155">
        <v>20</v>
      </c>
      <c r="F506" s="155"/>
      <c r="G506" s="155"/>
      <c r="H506" s="155"/>
      <c r="I506" s="155"/>
      <c r="J506" s="155"/>
      <c r="K506" s="155"/>
      <c r="L506" s="159"/>
      <c r="M506" s="159"/>
    </row>
    <row r="507" ht="16.5" spans="1:13">
      <c r="A507" s="156"/>
      <c r="B507" s="157" t="s">
        <v>1151</v>
      </c>
      <c r="C507" s="158">
        <v>20</v>
      </c>
      <c r="D507" s="158">
        <v>20</v>
      </c>
      <c r="E507" s="158">
        <v>20</v>
      </c>
      <c r="F507" s="158"/>
      <c r="G507" s="158"/>
      <c r="H507" s="158"/>
      <c r="I507" s="158"/>
      <c r="J507" s="158"/>
      <c r="K507" s="158"/>
      <c r="L507" s="159"/>
      <c r="M507" s="159"/>
    </row>
    <row r="508" ht="16.5" spans="1:13">
      <c r="A508" s="154" t="s">
        <v>581</v>
      </c>
      <c r="B508" s="151" t="s">
        <v>582</v>
      </c>
      <c r="C508" s="155">
        <v>241.5</v>
      </c>
      <c r="D508" s="155">
        <v>241.5</v>
      </c>
      <c r="E508" s="155">
        <v>241.5</v>
      </c>
      <c r="F508" s="155"/>
      <c r="G508" s="155"/>
      <c r="H508" s="155"/>
      <c r="I508" s="155"/>
      <c r="J508" s="155"/>
      <c r="K508" s="155"/>
      <c r="L508" s="159"/>
      <c r="M508" s="159"/>
    </row>
    <row r="509" ht="16.5" spans="1:13">
      <c r="A509" s="156"/>
      <c r="B509" s="157" t="s">
        <v>1152</v>
      </c>
      <c r="C509" s="158">
        <v>227.5</v>
      </c>
      <c r="D509" s="158">
        <v>227.5</v>
      </c>
      <c r="E509" s="158">
        <v>227.5</v>
      </c>
      <c r="F509" s="158"/>
      <c r="G509" s="158"/>
      <c r="H509" s="158"/>
      <c r="I509" s="158"/>
      <c r="J509" s="158"/>
      <c r="K509" s="158"/>
      <c r="L509" s="159"/>
      <c r="M509" s="159"/>
    </row>
    <row r="510" ht="16.5" spans="1:13">
      <c r="A510" s="156"/>
      <c r="B510" s="157" t="s">
        <v>1153</v>
      </c>
      <c r="C510" s="158">
        <v>8</v>
      </c>
      <c r="D510" s="158">
        <v>8</v>
      </c>
      <c r="E510" s="158">
        <v>8</v>
      </c>
      <c r="F510" s="158"/>
      <c r="G510" s="158"/>
      <c r="H510" s="158"/>
      <c r="I510" s="158"/>
      <c r="J510" s="158"/>
      <c r="K510" s="158"/>
      <c r="L510" s="159"/>
      <c r="M510" s="159"/>
    </row>
    <row r="511" ht="16.5" spans="1:13">
      <c r="A511" s="156"/>
      <c r="B511" s="157" t="s">
        <v>1154</v>
      </c>
      <c r="C511" s="158">
        <v>6</v>
      </c>
      <c r="D511" s="158">
        <v>6</v>
      </c>
      <c r="E511" s="158">
        <v>6</v>
      </c>
      <c r="F511" s="158"/>
      <c r="G511" s="158"/>
      <c r="H511" s="158"/>
      <c r="I511" s="158"/>
      <c r="J511" s="158"/>
      <c r="K511" s="158"/>
      <c r="L511" s="159"/>
      <c r="M511" s="159"/>
    </row>
    <row r="512" ht="16.5" spans="1:13">
      <c r="A512" s="154" t="s">
        <v>583</v>
      </c>
      <c r="B512" s="151" t="s">
        <v>584</v>
      </c>
      <c r="C512" s="155">
        <v>818.02</v>
      </c>
      <c r="D512" s="155">
        <v>818.02</v>
      </c>
      <c r="E512" s="155">
        <v>818.02</v>
      </c>
      <c r="F512" s="155"/>
      <c r="G512" s="155"/>
      <c r="H512" s="155"/>
      <c r="I512" s="155"/>
      <c r="J512" s="155"/>
      <c r="K512" s="155"/>
      <c r="L512" s="159"/>
      <c r="M512" s="159"/>
    </row>
    <row r="513" ht="16.5" spans="1:13">
      <c r="A513" s="156"/>
      <c r="B513" s="157" t="s">
        <v>1155</v>
      </c>
      <c r="C513" s="158">
        <v>105.88</v>
      </c>
      <c r="D513" s="158">
        <v>105.88</v>
      </c>
      <c r="E513" s="158">
        <v>105.88</v>
      </c>
      <c r="F513" s="158"/>
      <c r="G513" s="158"/>
      <c r="H513" s="158"/>
      <c r="I513" s="158"/>
      <c r="J513" s="158"/>
      <c r="K513" s="158"/>
      <c r="L513" s="159"/>
      <c r="M513" s="159"/>
    </row>
    <row r="514" ht="16.5" spans="1:13">
      <c r="A514" s="156"/>
      <c r="B514" s="157" t="s">
        <v>1156</v>
      </c>
      <c r="C514" s="158">
        <v>75.25</v>
      </c>
      <c r="D514" s="158">
        <v>75.25</v>
      </c>
      <c r="E514" s="158">
        <v>75.25</v>
      </c>
      <c r="F514" s="158"/>
      <c r="G514" s="158"/>
      <c r="H514" s="158"/>
      <c r="I514" s="158"/>
      <c r="J514" s="158"/>
      <c r="K514" s="158"/>
      <c r="L514" s="159"/>
      <c r="M514" s="159"/>
    </row>
    <row r="515" ht="16.5" spans="1:13">
      <c r="A515" s="156"/>
      <c r="B515" s="157" t="s">
        <v>1157</v>
      </c>
      <c r="C515" s="158">
        <v>40.1</v>
      </c>
      <c r="D515" s="158">
        <v>40.1</v>
      </c>
      <c r="E515" s="158">
        <v>40.1</v>
      </c>
      <c r="F515" s="158"/>
      <c r="G515" s="158"/>
      <c r="H515" s="158"/>
      <c r="I515" s="158"/>
      <c r="J515" s="158"/>
      <c r="K515" s="158"/>
      <c r="L515" s="159"/>
      <c r="M515" s="159"/>
    </row>
    <row r="516" ht="16.5" spans="1:13">
      <c r="A516" s="156"/>
      <c r="B516" s="157" t="s">
        <v>1142</v>
      </c>
      <c r="C516" s="158">
        <v>70.2</v>
      </c>
      <c r="D516" s="158">
        <v>70.2</v>
      </c>
      <c r="E516" s="158">
        <v>70.2</v>
      </c>
      <c r="F516" s="158"/>
      <c r="G516" s="158"/>
      <c r="H516" s="158"/>
      <c r="I516" s="158"/>
      <c r="J516" s="158"/>
      <c r="K516" s="158"/>
      <c r="L516" s="159"/>
      <c r="M516" s="159"/>
    </row>
    <row r="517" ht="16.5" spans="1:13">
      <c r="A517" s="156"/>
      <c r="B517" s="157" t="s">
        <v>1158</v>
      </c>
      <c r="C517" s="158">
        <v>60</v>
      </c>
      <c r="D517" s="158">
        <v>60</v>
      </c>
      <c r="E517" s="158">
        <v>60</v>
      </c>
      <c r="F517" s="158"/>
      <c r="G517" s="158"/>
      <c r="H517" s="158"/>
      <c r="I517" s="158"/>
      <c r="J517" s="158"/>
      <c r="K517" s="158"/>
      <c r="L517" s="159"/>
      <c r="M517" s="159"/>
    </row>
    <row r="518" ht="16.5" spans="1:13">
      <c r="A518" s="156"/>
      <c r="B518" s="157" t="s">
        <v>1159</v>
      </c>
      <c r="C518" s="158">
        <v>41</v>
      </c>
      <c r="D518" s="158">
        <v>41</v>
      </c>
      <c r="E518" s="158">
        <v>41</v>
      </c>
      <c r="F518" s="158"/>
      <c r="G518" s="158"/>
      <c r="H518" s="158"/>
      <c r="I518" s="158"/>
      <c r="J518" s="158"/>
      <c r="K518" s="158"/>
      <c r="L518" s="159"/>
      <c r="M518" s="159"/>
    </row>
    <row r="519" ht="16.5" spans="1:13">
      <c r="A519" s="156"/>
      <c r="B519" s="157" t="s">
        <v>1160</v>
      </c>
      <c r="C519" s="158">
        <v>28.8</v>
      </c>
      <c r="D519" s="158">
        <v>28.8</v>
      </c>
      <c r="E519" s="158">
        <v>28.8</v>
      </c>
      <c r="F519" s="158"/>
      <c r="G519" s="158"/>
      <c r="H519" s="158"/>
      <c r="I519" s="158"/>
      <c r="J519" s="158"/>
      <c r="K519" s="158"/>
      <c r="L519" s="159"/>
      <c r="M519" s="159"/>
    </row>
    <row r="520" ht="16.5" spans="1:13">
      <c r="A520" s="156"/>
      <c r="B520" s="157" t="s">
        <v>1161</v>
      </c>
      <c r="C520" s="158">
        <v>219.67</v>
      </c>
      <c r="D520" s="158">
        <v>219.67</v>
      </c>
      <c r="E520" s="158">
        <v>219.67</v>
      </c>
      <c r="F520" s="158"/>
      <c r="G520" s="158"/>
      <c r="H520" s="158"/>
      <c r="I520" s="158"/>
      <c r="J520" s="158"/>
      <c r="K520" s="158"/>
      <c r="L520" s="159"/>
      <c r="M520" s="159"/>
    </row>
    <row r="521" ht="16.5" spans="1:13">
      <c r="A521" s="156"/>
      <c r="B521" s="157" t="s">
        <v>1162</v>
      </c>
      <c r="C521" s="158">
        <v>177.12</v>
      </c>
      <c r="D521" s="158">
        <v>177.12</v>
      </c>
      <c r="E521" s="158">
        <v>177.12</v>
      </c>
      <c r="F521" s="158"/>
      <c r="G521" s="158"/>
      <c r="H521" s="158"/>
      <c r="I521" s="158"/>
      <c r="J521" s="158"/>
      <c r="K521" s="158"/>
      <c r="L521" s="159"/>
      <c r="M521" s="159"/>
    </row>
    <row r="522" ht="16.5" spans="1:13">
      <c r="A522" s="154" t="s">
        <v>585</v>
      </c>
      <c r="B522" s="151" t="s">
        <v>586</v>
      </c>
      <c r="C522" s="155">
        <v>168.22</v>
      </c>
      <c r="D522" s="155">
        <v>168.22</v>
      </c>
      <c r="E522" s="155">
        <v>168.22</v>
      </c>
      <c r="F522" s="155"/>
      <c r="G522" s="155"/>
      <c r="H522" s="155"/>
      <c r="I522" s="155"/>
      <c r="J522" s="155"/>
      <c r="K522" s="155"/>
      <c r="L522" s="159"/>
      <c r="M522" s="159"/>
    </row>
    <row r="523" ht="16.5" spans="1:13">
      <c r="A523" s="156"/>
      <c r="B523" s="157" t="s">
        <v>1163</v>
      </c>
      <c r="C523" s="158">
        <v>60</v>
      </c>
      <c r="D523" s="158">
        <v>60</v>
      </c>
      <c r="E523" s="158">
        <v>60</v>
      </c>
      <c r="F523" s="158"/>
      <c r="G523" s="158"/>
      <c r="H523" s="158"/>
      <c r="I523" s="158"/>
      <c r="J523" s="158"/>
      <c r="K523" s="158"/>
      <c r="L523" s="159"/>
      <c r="M523" s="159"/>
    </row>
    <row r="524" ht="16.5" spans="1:13">
      <c r="A524" s="156"/>
      <c r="B524" s="157" t="s">
        <v>1164</v>
      </c>
      <c r="C524" s="158">
        <v>5.14</v>
      </c>
      <c r="D524" s="158">
        <v>5.14</v>
      </c>
      <c r="E524" s="158">
        <v>5.14</v>
      </c>
      <c r="F524" s="158"/>
      <c r="G524" s="158"/>
      <c r="H524" s="158"/>
      <c r="I524" s="158"/>
      <c r="J524" s="158"/>
      <c r="K524" s="158"/>
      <c r="L524" s="159"/>
      <c r="M524" s="159"/>
    </row>
    <row r="525" ht="16.5" spans="1:13">
      <c r="A525" s="156"/>
      <c r="B525" s="157" t="s">
        <v>1165</v>
      </c>
      <c r="C525" s="158">
        <v>2</v>
      </c>
      <c r="D525" s="158">
        <v>2</v>
      </c>
      <c r="E525" s="158">
        <v>2</v>
      </c>
      <c r="F525" s="158"/>
      <c r="G525" s="158"/>
      <c r="H525" s="158"/>
      <c r="I525" s="158"/>
      <c r="J525" s="158"/>
      <c r="K525" s="158"/>
      <c r="L525" s="159"/>
      <c r="M525" s="159"/>
    </row>
    <row r="526" ht="16.5" spans="1:13">
      <c r="A526" s="156"/>
      <c r="B526" s="157" t="s">
        <v>1166</v>
      </c>
      <c r="C526" s="158">
        <v>5</v>
      </c>
      <c r="D526" s="158">
        <v>5</v>
      </c>
      <c r="E526" s="158">
        <v>5</v>
      </c>
      <c r="F526" s="158"/>
      <c r="G526" s="158"/>
      <c r="H526" s="158"/>
      <c r="I526" s="158"/>
      <c r="J526" s="158"/>
      <c r="K526" s="158"/>
      <c r="L526" s="159"/>
      <c r="M526" s="159"/>
    </row>
    <row r="527" ht="16.5" spans="1:13">
      <c r="A527" s="156"/>
      <c r="B527" s="157" t="s">
        <v>1167</v>
      </c>
      <c r="C527" s="158">
        <v>20</v>
      </c>
      <c r="D527" s="158">
        <v>20</v>
      </c>
      <c r="E527" s="158">
        <v>20</v>
      </c>
      <c r="F527" s="158"/>
      <c r="G527" s="158"/>
      <c r="H527" s="158"/>
      <c r="I527" s="158"/>
      <c r="J527" s="158"/>
      <c r="K527" s="158"/>
      <c r="L527" s="159"/>
      <c r="M527" s="159"/>
    </row>
    <row r="528" ht="16.5" spans="1:13">
      <c r="A528" s="156"/>
      <c r="B528" s="157" t="s">
        <v>1168</v>
      </c>
      <c r="C528" s="158">
        <v>12</v>
      </c>
      <c r="D528" s="158">
        <v>12</v>
      </c>
      <c r="E528" s="158">
        <v>12</v>
      </c>
      <c r="F528" s="158"/>
      <c r="G528" s="158"/>
      <c r="H528" s="158"/>
      <c r="I528" s="158"/>
      <c r="J528" s="158"/>
      <c r="K528" s="158"/>
      <c r="L528" s="159"/>
      <c r="M528" s="159"/>
    </row>
    <row r="529" ht="16.5" spans="1:13">
      <c r="A529" s="156"/>
      <c r="B529" s="157" t="s">
        <v>1169</v>
      </c>
      <c r="C529" s="158">
        <v>4.08</v>
      </c>
      <c r="D529" s="158">
        <v>4.08</v>
      </c>
      <c r="E529" s="158">
        <v>4.08</v>
      </c>
      <c r="F529" s="158"/>
      <c r="G529" s="158"/>
      <c r="H529" s="158"/>
      <c r="I529" s="158"/>
      <c r="J529" s="158"/>
      <c r="K529" s="158"/>
      <c r="L529" s="159"/>
      <c r="M529" s="159"/>
    </row>
    <row r="530" ht="16.5" spans="1:13">
      <c r="A530" s="156"/>
      <c r="B530" s="157" t="s">
        <v>1170</v>
      </c>
      <c r="C530" s="158">
        <v>60</v>
      </c>
      <c r="D530" s="158">
        <v>60</v>
      </c>
      <c r="E530" s="158">
        <v>60</v>
      </c>
      <c r="F530" s="158"/>
      <c r="G530" s="158"/>
      <c r="H530" s="158"/>
      <c r="I530" s="158"/>
      <c r="J530" s="158"/>
      <c r="K530" s="158"/>
      <c r="L530" s="159"/>
      <c r="M530" s="159"/>
    </row>
    <row r="531" ht="16.5" spans="1:13">
      <c r="A531" s="154" t="s">
        <v>587</v>
      </c>
      <c r="B531" s="151" t="s">
        <v>588</v>
      </c>
      <c r="C531" s="155">
        <v>374.5</v>
      </c>
      <c r="D531" s="155">
        <v>374.5</v>
      </c>
      <c r="E531" s="155">
        <v>192.5</v>
      </c>
      <c r="F531" s="155">
        <v>182</v>
      </c>
      <c r="G531" s="155"/>
      <c r="H531" s="155"/>
      <c r="I531" s="155"/>
      <c r="J531" s="155"/>
      <c r="K531" s="155"/>
      <c r="L531" s="159"/>
      <c r="M531" s="159"/>
    </row>
    <row r="532" ht="16.5" spans="1:13">
      <c r="A532" s="156"/>
      <c r="B532" s="157" t="s">
        <v>1171</v>
      </c>
      <c r="C532" s="158">
        <v>100</v>
      </c>
      <c r="D532" s="158">
        <v>100</v>
      </c>
      <c r="E532" s="158"/>
      <c r="F532" s="158">
        <v>100</v>
      </c>
      <c r="G532" s="158"/>
      <c r="H532" s="158"/>
      <c r="I532" s="158"/>
      <c r="J532" s="158"/>
      <c r="K532" s="158"/>
      <c r="L532" s="159"/>
      <c r="M532" s="159"/>
    </row>
    <row r="533" ht="16.5" spans="1:13">
      <c r="A533" s="156"/>
      <c r="B533" s="157" t="s">
        <v>1172</v>
      </c>
      <c r="C533" s="158">
        <v>87.5</v>
      </c>
      <c r="D533" s="158">
        <v>87.5</v>
      </c>
      <c r="E533" s="158">
        <v>87.5</v>
      </c>
      <c r="F533" s="158"/>
      <c r="G533" s="158"/>
      <c r="H533" s="158"/>
      <c r="I533" s="158"/>
      <c r="J533" s="158"/>
      <c r="K533" s="158"/>
      <c r="L533" s="159"/>
      <c r="M533" s="159"/>
    </row>
    <row r="534" ht="16.5" spans="1:13">
      <c r="A534" s="156"/>
      <c r="B534" s="157" t="s">
        <v>1173</v>
      </c>
      <c r="C534" s="158">
        <v>25</v>
      </c>
      <c r="D534" s="158">
        <v>25</v>
      </c>
      <c r="E534" s="158">
        <v>25</v>
      </c>
      <c r="F534" s="158"/>
      <c r="G534" s="158"/>
      <c r="H534" s="158"/>
      <c r="I534" s="158"/>
      <c r="J534" s="158"/>
      <c r="K534" s="158"/>
      <c r="L534" s="159"/>
      <c r="M534" s="159"/>
    </row>
    <row r="535" ht="16.5" spans="1:13">
      <c r="A535" s="156"/>
      <c r="B535" s="157" t="s">
        <v>1174</v>
      </c>
      <c r="C535" s="158">
        <v>82</v>
      </c>
      <c r="D535" s="158">
        <v>82</v>
      </c>
      <c r="E535" s="158"/>
      <c r="F535" s="158">
        <v>82</v>
      </c>
      <c r="G535" s="158"/>
      <c r="H535" s="158"/>
      <c r="I535" s="158"/>
      <c r="J535" s="158"/>
      <c r="K535" s="158"/>
      <c r="L535" s="159"/>
      <c r="M535" s="159"/>
    </row>
    <row r="536" ht="16.5" spans="1:13">
      <c r="A536" s="156"/>
      <c r="B536" s="157" t="s">
        <v>1175</v>
      </c>
      <c r="C536" s="158">
        <v>80</v>
      </c>
      <c r="D536" s="158">
        <v>80</v>
      </c>
      <c r="E536" s="158">
        <v>80</v>
      </c>
      <c r="F536" s="158"/>
      <c r="G536" s="158"/>
      <c r="H536" s="158"/>
      <c r="I536" s="158"/>
      <c r="J536" s="158"/>
      <c r="K536" s="158"/>
      <c r="L536" s="159"/>
      <c r="M536" s="159"/>
    </row>
    <row r="537" ht="16.5" spans="1:13">
      <c r="A537" s="154" t="s">
        <v>591</v>
      </c>
      <c r="B537" s="151" t="s">
        <v>592</v>
      </c>
      <c r="C537" s="155">
        <v>418</v>
      </c>
      <c r="D537" s="155">
        <v>418</v>
      </c>
      <c r="E537" s="155">
        <v>130</v>
      </c>
      <c r="F537" s="155">
        <v>288</v>
      </c>
      <c r="G537" s="155"/>
      <c r="H537" s="155"/>
      <c r="I537" s="155"/>
      <c r="J537" s="155"/>
      <c r="K537" s="155"/>
      <c r="L537" s="159"/>
      <c r="M537" s="159"/>
    </row>
    <row r="538" ht="16.5" spans="1:13">
      <c r="A538" s="156"/>
      <c r="B538" s="157" t="s">
        <v>1176</v>
      </c>
      <c r="C538" s="158">
        <v>130</v>
      </c>
      <c r="D538" s="158">
        <v>130</v>
      </c>
      <c r="E538" s="158">
        <v>130</v>
      </c>
      <c r="F538" s="158"/>
      <c r="G538" s="158"/>
      <c r="H538" s="158"/>
      <c r="I538" s="158"/>
      <c r="J538" s="158"/>
      <c r="K538" s="158"/>
      <c r="L538" s="159"/>
      <c r="M538" s="159"/>
    </row>
    <row r="539" ht="16.5" spans="1:13">
      <c r="A539" s="156"/>
      <c r="B539" s="157" t="s">
        <v>1177</v>
      </c>
      <c r="C539" s="158">
        <v>70</v>
      </c>
      <c r="D539" s="158">
        <v>70</v>
      </c>
      <c r="E539" s="158"/>
      <c r="F539" s="158">
        <v>70</v>
      </c>
      <c r="G539" s="158"/>
      <c r="H539" s="158"/>
      <c r="I539" s="158"/>
      <c r="J539" s="158"/>
      <c r="K539" s="158"/>
      <c r="L539" s="159"/>
      <c r="M539" s="159"/>
    </row>
    <row r="540" ht="16.5" spans="1:13">
      <c r="A540" s="156"/>
      <c r="B540" s="157" t="s">
        <v>1178</v>
      </c>
      <c r="C540" s="158">
        <v>218</v>
      </c>
      <c r="D540" s="158">
        <v>218</v>
      </c>
      <c r="E540" s="158"/>
      <c r="F540" s="158">
        <v>218</v>
      </c>
      <c r="G540" s="158"/>
      <c r="H540" s="158"/>
      <c r="I540" s="158"/>
      <c r="J540" s="158"/>
      <c r="K540" s="158"/>
      <c r="L540" s="159"/>
      <c r="M540" s="159"/>
    </row>
    <row r="541" ht="16.5" spans="1:13">
      <c r="A541" s="154" t="s">
        <v>593</v>
      </c>
      <c r="B541" s="151" t="s">
        <v>594</v>
      </c>
      <c r="C541" s="155">
        <v>46</v>
      </c>
      <c r="D541" s="155">
        <v>46</v>
      </c>
      <c r="E541" s="155">
        <v>46</v>
      </c>
      <c r="F541" s="155"/>
      <c r="G541" s="155"/>
      <c r="H541" s="155"/>
      <c r="I541" s="155"/>
      <c r="J541" s="155"/>
      <c r="K541" s="155"/>
      <c r="L541" s="159"/>
      <c r="M541" s="159"/>
    </row>
    <row r="542" ht="16.5" spans="1:13">
      <c r="A542" s="156"/>
      <c r="B542" s="157" t="s">
        <v>1179</v>
      </c>
      <c r="C542" s="158">
        <v>10</v>
      </c>
      <c r="D542" s="158">
        <v>10</v>
      </c>
      <c r="E542" s="158">
        <v>10</v>
      </c>
      <c r="F542" s="158"/>
      <c r="G542" s="158"/>
      <c r="H542" s="158"/>
      <c r="I542" s="158"/>
      <c r="J542" s="158"/>
      <c r="K542" s="158"/>
      <c r="L542" s="159"/>
      <c r="M542" s="159"/>
    </row>
    <row r="543" ht="16.5" spans="1:13">
      <c r="A543" s="156"/>
      <c r="B543" s="157" t="s">
        <v>1180</v>
      </c>
      <c r="C543" s="158">
        <v>36</v>
      </c>
      <c r="D543" s="158">
        <v>36</v>
      </c>
      <c r="E543" s="158">
        <v>36</v>
      </c>
      <c r="F543" s="158"/>
      <c r="G543" s="158"/>
      <c r="H543" s="158"/>
      <c r="I543" s="158"/>
      <c r="J543" s="158"/>
      <c r="K543" s="158"/>
      <c r="L543" s="159"/>
      <c r="M543" s="159"/>
    </row>
    <row r="544" ht="16.5" spans="1:13">
      <c r="A544" s="154" t="s">
        <v>595</v>
      </c>
      <c r="B544" s="151" t="s">
        <v>596</v>
      </c>
      <c r="C544" s="155">
        <v>4650.6882</v>
      </c>
      <c r="D544" s="155">
        <v>4650.6882</v>
      </c>
      <c r="E544" s="155">
        <v>4650.6882</v>
      </c>
      <c r="F544" s="155"/>
      <c r="G544" s="155"/>
      <c r="H544" s="155"/>
      <c r="I544" s="155"/>
      <c r="J544" s="155"/>
      <c r="K544" s="155"/>
      <c r="L544" s="159"/>
      <c r="M544" s="159"/>
    </row>
    <row r="545" ht="16.5" spans="1:13">
      <c r="A545" s="156"/>
      <c r="B545" s="157" t="s">
        <v>1181</v>
      </c>
      <c r="C545" s="158">
        <v>20</v>
      </c>
      <c r="D545" s="158">
        <v>20</v>
      </c>
      <c r="E545" s="158">
        <v>20</v>
      </c>
      <c r="F545" s="158"/>
      <c r="G545" s="158"/>
      <c r="H545" s="158"/>
      <c r="I545" s="158"/>
      <c r="J545" s="158"/>
      <c r="K545" s="158"/>
      <c r="L545" s="159"/>
      <c r="M545" s="159"/>
    </row>
    <row r="546" ht="16.5" spans="1:13">
      <c r="A546" s="156"/>
      <c r="B546" s="157" t="s">
        <v>1182</v>
      </c>
      <c r="C546" s="158">
        <v>28</v>
      </c>
      <c r="D546" s="158">
        <v>28</v>
      </c>
      <c r="E546" s="158">
        <v>28</v>
      </c>
      <c r="F546" s="158"/>
      <c r="G546" s="158"/>
      <c r="H546" s="158"/>
      <c r="I546" s="158"/>
      <c r="J546" s="158"/>
      <c r="K546" s="158"/>
      <c r="L546" s="159"/>
      <c r="M546" s="159"/>
    </row>
    <row r="547" ht="16.5" spans="1:13">
      <c r="A547" s="156"/>
      <c r="B547" s="157" t="s">
        <v>1183</v>
      </c>
      <c r="C547" s="158">
        <v>132</v>
      </c>
      <c r="D547" s="158">
        <v>132</v>
      </c>
      <c r="E547" s="158">
        <v>132</v>
      </c>
      <c r="F547" s="158"/>
      <c r="G547" s="158"/>
      <c r="H547" s="158"/>
      <c r="I547" s="158"/>
      <c r="J547" s="158"/>
      <c r="K547" s="158"/>
      <c r="L547" s="159"/>
      <c r="M547" s="159"/>
    </row>
    <row r="548" ht="16.5" spans="1:13">
      <c r="A548" s="156"/>
      <c r="B548" s="157" t="s">
        <v>1184</v>
      </c>
      <c r="C548" s="158">
        <v>750</v>
      </c>
      <c r="D548" s="158">
        <v>750</v>
      </c>
      <c r="E548" s="158">
        <v>750</v>
      </c>
      <c r="F548" s="158"/>
      <c r="G548" s="158"/>
      <c r="H548" s="158"/>
      <c r="I548" s="158"/>
      <c r="J548" s="158"/>
      <c r="K548" s="158"/>
      <c r="L548" s="159"/>
      <c r="M548" s="159"/>
    </row>
    <row r="549" ht="16.5" spans="1:13">
      <c r="A549" s="156"/>
      <c r="B549" s="157" t="s">
        <v>1185</v>
      </c>
      <c r="C549" s="158">
        <v>856.5</v>
      </c>
      <c r="D549" s="158">
        <v>856.5</v>
      </c>
      <c r="E549" s="158">
        <v>856.5</v>
      </c>
      <c r="F549" s="158"/>
      <c r="G549" s="158"/>
      <c r="H549" s="158"/>
      <c r="I549" s="158"/>
      <c r="J549" s="158"/>
      <c r="K549" s="158"/>
      <c r="L549" s="159"/>
      <c r="M549" s="159"/>
    </row>
    <row r="550" ht="16.5" spans="1:13">
      <c r="A550" s="156"/>
      <c r="B550" s="157" t="s">
        <v>1186</v>
      </c>
      <c r="C550" s="158">
        <v>16</v>
      </c>
      <c r="D550" s="158">
        <v>16</v>
      </c>
      <c r="E550" s="158">
        <v>16</v>
      </c>
      <c r="F550" s="158"/>
      <c r="G550" s="158"/>
      <c r="H550" s="158"/>
      <c r="I550" s="158"/>
      <c r="J550" s="158"/>
      <c r="K550" s="158"/>
      <c r="L550" s="159"/>
      <c r="M550" s="159"/>
    </row>
    <row r="551" ht="16.5" spans="1:13">
      <c r="A551" s="156"/>
      <c r="B551" s="157" t="s">
        <v>1187</v>
      </c>
      <c r="C551" s="158">
        <v>66.3</v>
      </c>
      <c r="D551" s="158">
        <v>66.3</v>
      </c>
      <c r="E551" s="158">
        <v>66.3</v>
      </c>
      <c r="F551" s="158"/>
      <c r="G551" s="158"/>
      <c r="H551" s="158"/>
      <c r="I551" s="158"/>
      <c r="J551" s="158"/>
      <c r="K551" s="158"/>
      <c r="L551" s="159"/>
      <c r="M551" s="159"/>
    </row>
    <row r="552" ht="16.5" spans="1:13">
      <c r="A552" s="156"/>
      <c r="B552" s="157" t="s">
        <v>1188</v>
      </c>
      <c r="C552" s="158">
        <v>35.36</v>
      </c>
      <c r="D552" s="158">
        <v>35.36</v>
      </c>
      <c r="E552" s="158">
        <v>35.36</v>
      </c>
      <c r="F552" s="158"/>
      <c r="G552" s="158"/>
      <c r="H552" s="158"/>
      <c r="I552" s="158"/>
      <c r="J552" s="158"/>
      <c r="K552" s="158"/>
      <c r="L552" s="159"/>
      <c r="M552" s="159"/>
    </row>
    <row r="553" ht="16.5" spans="1:13">
      <c r="A553" s="156"/>
      <c r="B553" s="157" t="s">
        <v>1189</v>
      </c>
      <c r="C553" s="158">
        <v>22</v>
      </c>
      <c r="D553" s="158">
        <v>22</v>
      </c>
      <c r="E553" s="158">
        <v>22</v>
      </c>
      <c r="F553" s="158"/>
      <c r="G553" s="158"/>
      <c r="H553" s="158"/>
      <c r="I553" s="158"/>
      <c r="J553" s="158"/>
      <c r="K553" s="158"/>
      <c r="L553" s="159"/>
      <c r="M553" s="159"/>
    </row>
    <row r="554" ht="16.5" spans="1:13">
      <c r="A554" s="156"/>
      <c r="B554" s="157" t="s">
        <v>1190</v>
      </c>
      <c r="C554" s="158">
        <v>70</v>
      </c>
      <c r="D554" s="158">
        <v>70</v>
      </c>
      <c r="E554" s="158">
        <v>70</v>
      </c>
      <c r="F554" s="158"/>
      <c r="G554" s="158"/>
      <c r="H554" s="158"/>
      <c r="I554" s="158"/>
      <c r="J554" s="158"/>
      <c r="K554" s="158"/>
      <c r="L554" s="159"/>
      <c r="M554" s="159"/>
    </row>
    <row r="555" ht="16.5" spans="1:13">
      <c r="A555" s="156"/>
      <c r="B555" s="157" t="s">
        <v>1191</v>
      </c>
      <c r="C555" s="158">
        <v>12</v>
      </c>
      <c r="D555" s="158">
        <v>12</v>
      </c>
      <c r="E555" s="158">
        <v>12</v>
      </c>
      <c r="F555" s="158"/>
      <c r="G555" s="158"/>
      <c r="H555" s="158"/>
      <c r="I555" s="158"/>
      <c r="J555" s="158"/>
      <c r="K555" s="158"/>
      <c r="L555" s="159"/>
      <c r="M555" s="159"/>
    </row>
    <row r="556" ht="16.5" spans="1:13">
      <c r="A556" s="156"/>
      <c r="B556" s="157" t="s">
        <v>1192</v>
      </c>
      <c r="C556" s="158">
        <v>168.7782</v>
      </c>
      <c r="D556" s="158">
        <v>168.7782</v>
      </c>
      <c r="E556" s="158">
        <v>168.7782</v>
      </c>
      <c r="F556" s="158"/>
      <c r="G556" s="158"/>
      <c r="H556" s="158"/>
      <c r="I556" s="158"/>
      <c r="J556" s="158"/>
      <c r="K556" s="158"/>
      <c r="L556" s="159"/>
      <c r="M556" s="159"/>
    </row>
    <row r="557" ht="16.5" spans="1:13">
      <c r="A557" s="156"/>
      <c r="B557" s="157" t="s">
        <v>1193</v>
      </c>
      <c r="C557" s="158">
        <v>113.4</v>
      </c>
      <c r="D557" s="158">
        <v>113.4</v>
      </c>
      <c r="E557" s="158">
        <v>113.4</v>
      </c>
      <c r="F557" s="158"/>
      <c r="G557" s="158"/>
      <c r="H557" s="158"/>
      <c r="I557" s="158"/>
      <c r="J557" s="158"/>
      <c r="K557" s="158"/>
      <c r="L557" s="159"/>
      <c r="M557" s="159"/>
    </row>
    <row r="558" ht="16.5" spans="1:13">
      <c r="A558" s="156"/>
      <c r="B558" s="157" t="s">
        <v>1194</v>
      </c>
      <c r="C558" s="158">
        <v>10</v>
      </c>
      <c r="D558" s="158">
        <v>10</v>
      </c>
      <c r="E558" s="158">
        <v>10</v>
      </c>
      <c r="F558" s="158"/>
      <c r="G558" s="158"/>
      <c r="H558" s="158"/>
      <c r="I558" s="158"/>
      <c r="J558" s="158"/>
      <c r="K558" s="158"/>
      <c r="L558" s="159"/>
      <c r="M558" s="159"/>
    </row>
    <row r="559" ht="16.5" spans="1:13">
      <c r="A559" s="156"/>
      <c r="B559" s="157" t="s">
        <v>1195</v>
      </c>
      <c r="C559" s="158">
        <v>32.34</v>
      </c>
      <c r="D559" s="158">
        <v>32.34</v>
      </c>
      <c r="E559" s="158">
        <v>32.34</v>
      </c>
      <c r="F559" s="158"/>
      <c r="G559" s="158"/>
      <c r="H559" s="158"/>
      <c r="I559" s="158"/>
      <c r="J559" s="158"/>
      <c r="K559" s="158"/>
      <c r="L559" s="159"/>
      <c r="M559" s="159"/>
    </row>
    <row r="560" ht="16.5" spans="1:13">
      <c r="A560" s="156"/>
      <c r="B560" s="157" t="s">
        <v>1196</v>
      </c>
      <c r="C560" s="158">
        <v>650</v>
      </c>
      <c r="D560" s="158">
        <v>650</v>
      </c>
      <c r="E560" s="158">
        <v>650</v>
      </c>
      <c r="F560" s="158"/>
      <c r="G560" s="158"/>
      <c r="H560" s="158"/>
      <c r="I560" s="158"/>
      <c r="J560" s="158"/>
      <c r="K560" s="158"/>
      <c r="L560" s="159"/>
      <c r="M560" s="159"/>
    </row>
    <row r="561" ht="16.5" spans="1:13">
      <c r="A561" s="156"/>
      <c r="B561" s="157" t="s">
        <v>1197</v>
      </c>
      <c r="C561" s="158">
        <v>108</v>
      </c>
      <c r="D561" s="158">
        <v>108</v>
      </c>
      <c r="E561" s="158">
        <v>108</v>
      </c>
      <c r="F561" s="158"/>
      <c r="G561" s="158"/>
      <c r="H561" s="158"/>
      <c r="I561" s="158"/>
      <c r="J561" s="158"/>
      <c r="K561" s="158"/>
      <c r="L561" s="159"/>
      <c r="M561" s="159"/>
    </row>
    <row r="562" ht="16.5" spans="1:13">
      <c r="A562" s="156"/>
      <c r="B562" s="157" t="s">
        <v>1198</v>
      </c>
      <c r="C562" s="158">
        <v>22.98</v>
      </c>
      <c r="D562" s="158">
        <v>22.98</v>
      </c>
      <c r="E562" s="158">
        <v>22.98</v>
      </c>
      <c r="F562" s="158"/>
      <c r="G562" s="158"/>
      <c r="H562" s="158"/>
      <c r="I562" s="158"/>
      <c r="J562" s="158"/>
      <c r="K562" s="158"/>
      <c r="L562" s="159"/>
      <c r="M562" s="159"/>
    </row>
    <row r="563" ht="16.5" spans="1:13">
      <c r="A563" s="156"/>
      <c r="B563" s="157" t="s">
        <v>1199</v>
      </c>
      <c r="C563" s="158">
        <v>42</v>
      </c>
      <c r="D563" s="158">
        <v>42</v>
      </c>
      <c r="E563" s="158">
        <v>42</v>
      </c>
      <c r="F563" s="158"/>
      <c r="G563" s="158"/>
      <c r="H563" s="158"/>
      <c r="I563" s="158"/>
      <c r="J563" s="158"/>
      <c r="K563" s="158"/>
      <c r="L563" s="159"/>
      <c r="M563" s="159"/>
    </row>
    <row r="564" ht="16.5" spans="1:13">
      <c r="A564" s="156"/>
      <c r="B564" s="157" t="s">
        <v>1200</v>
      </c>
      <c r="C564" s="158">
        <v>7</v>
      </c>
      <c r="D564" s="158">
        <v>7</v>
      </c>
      <c r="E564" s="158">
        <v>7</v>
      </c>
      <c r="F564" s="158"/>
      <c r="G564" s="158"/>
      <c r="H564" s="158"/>
      <c r="I564" s="158"/>
      <c r="J564" s="158"/>
      <c r="K564" s="158"/>
      <c r="L564" s="159"/>
      <c r="M564" s="159"/>
    </row>
    <row r="565" ht="16.5" spans="1:13">
      <c r="A565" s="156"/>
      <c r="B565" s="157" t="s">
        <v>1201</v>
      </c>
      <c r="C565" s="158">
        <v>1298</v>
      </c>
      <c r="D565" s="158">
        <v>1298</v>
      </c>
      <c r="E565" s="158">
        <v>1298</v>
      </c>
      <c r="F565" s="158"/>
      <c r="G565" s="158"/>
      <c r="H565" s="158"/>
      <c r="I565" s="158"/>
      <c r="J565" s="158"/>
      <c r="K565" s="158"/>
      <c r="L565" s="159"/>
      <c r="M565" s="159"/>
    </row>
    <row r="566" ht="16.5" spans="1:13">
      <c r="A566" s="156"/>
      <c r="B566" s="157" t="s">
        <v>1202</v>
      </c>
      <c r="C566" s="158">
        <v>18.3</v>
      </c>
      <c r="D566" s="158">
        <v>18.3</v>
      </c>
      <c r="E566" s="158">
        <v>18.3</v>
      </c>
      <c r="F566" s="158"/>
      <c r="G566" s="158"/>
      <c r="H566" s="158"/>
      <c r="I566" s="158"/>
      <c r="J566" s="158"/>
      <c r="K566" s="158"/>
      <c r="L566" s="159"/>
      <c r="M566" s="159"/>
    </row>
    <row r="567" ht="16.5" spans="1:13">
      <c r="A567" s="156"/>
      <c r="B567" s="157" t="s">
        <v>1203</v>
      </c>
      <c r="C567" s="158">
        <v>12</v>
      </c>
      <c r="D567" s="158">
        <v>12</v>
      </c>
      <c r="E567" s="158">
        <v>12</v>
      </c>
      <c r="F567" s="158"/>
      <c r="G567" s="158"/>
      <c r="H567" s="158"/>
      <c r="I567" s="158"/>
      <c r="J567" s="158"/>
      <c r="K567" s="158"/>
      <c r="L567" s="159"/>
      <c r="M567" s="159"/>
    </row>
    <row r="568" ht="16.5" spans="1:13">
      <c r="A568" s="156"/>
      <c r="B568" s="157" t="s">
        <v>1204</v>
      </c>
      <c r="C568" s="158">
        <v>159.73</v>
      </c>
      <c r="D568" s="158">
        <v>159.73</v>
      </c>
      <c r="E568" s="158">
        <v>159.73</v>
      </c>
      <c r="F568" s="158"/>
      <c r="G568" s="158"/>
      <c r="H568" s="158"/>
      <c r="I568" s="158"/>
      <c r="J568" s="158"/>
      <c r="K568" s="158"/>
      <c r="L568" s="159"/>
      <c r="M568" s="159"/>
    </row>
    <row r="569" ht="16.5" spans="1:13">
      <c r="A569" s="154" t="s">
        <v>597</v>
      </c>
      <c r="B569" s="151" t="s">
        <v>598</v>
      </c>
      <c r="C569" s="155">
        <v>184.95</v>
      </c>
      <c r="D569" s="155">
        <v>184.95</v>
      </c>
      <c r="E569" s="155">
        <v>184.95</v>
      </c>
      <c r="F569" s="155"/>
      <c r="G569" s="155"/>
      <c r="H569" s="155"/>
      <c r="I569" s="155"/>
      <c r="J569" s="155"/>
      <c r="K569" s="155"/>
      <c r="L569" s="159"/>
      <c r="M569" s="159"/>
    </row>
    <row r="570" ht="16.5" spans="1:13">
      <c r="A570" s="156"/>
      <c r="B570" s="157" t="s">
        <v>1205</v>
      </c>
      <c r="C570" s="158">
        <v>13.5</v>
      </c>
      <c r="D570" s="158">
        <v>13.5</v>
      </c>
      <c r="E570" s="158">
        <v>13.5</v>
      </c>
      <c r="F570" s="158"/>
      <c r="G570" s="158"/>
      <c r="H570" s="158"/>
      <c r="I570" s="158"/>
      <c r="J570" s="158"/>
      <c r="K570" s="158"/>
      <c r="L570" s="159"/>
      <c r="M570" s="159"/>
    </row>
    <row r="571" ht="16.5" spans="1:13">
      <c r="A571" s="156"/>
      <c r="B571" s="157" t="s">
        <v>1206</v>
      </c>
      <c r="C571" s="158">
        <v>23.5</v>
      </c>
      <c r="D571" s="158">
        <v>23.5</v>
      </c>
      <c r="E571" s="158">
        <v>23.5</v>
      </c>
      <c r="F571" s="158"/>
      <c r="G571" s="158"/>
      <c r="H571" s="158"/>
      <c r="I571" s="158"/>
      <c r="J571" s="158"/>
      <c r="K571" s="158"/>
      <c r="L571" s="159"/>
      <c r="M571" s="159"/>
    </row>
    <row r="572" ht="16.5" spans="1:13">
      <c r="A572" s="156"/>
      <c r="B572" s="157" t="s">
        <v>1207</v>
      </c>
      <c r="C572" s="158">
        <v>50.95</v>
      </c>
      <c r="D572" s="158">
        <v>50.95</v>
      </c>
      <c r="E572" s="158">
        <v>50.95</v>
      </c>
      <c r="F572" s="158"/>
      <c r="G572" s="158"/>
      <c r="H572" s="158"/>
      <c r="I572" s="158"/>
      <c r="J572" s="158"/>
      <c r="K572" s="158"/>
      <c r="L572" s="159"/>
      <c r="M572" s="159"/>
    </row>
    <row r="573" ht="16.5" spans="1:13">
      <c r="A573" s="156"/>
      <c r="B573" s="157" t="s">
        <v>1208</v>
      </c>
      <c r="C573" s="158">
        <v>23</v>
      </c>
      <c r="D573" s="158">
        <v>23</v>
      </c>
      <c r="E573" s="158">
        <v>23</v>
      </c>
      <c r="F573" s="158"/>
      <c r="G573" s="158"/>
      <c r="H573" s="158"/>
      <c r="I573" s="158"/>
      <c r="J573" s="158"/>
      <c r="K573" s="158"/>
      <c r="L573" s="159"/>
      <c r="M573" s="159"/>
    </row>
    <row r="574" ht="16.5" spans="1:13">
      <c r="A574" s="156"/>
      <c r="B574" s="157" t="s">
        <v>1209</v>
      </c>
      <c r="C574" s="158">
        <v>3</v>
      </c>
      <c r="D574" s="158">
        <v>3</v>
      </c>
      <c r="E574" s="158">
        <v>3</v>
      </c>
      <c r="F574" s="158"/>
      <c r="G574" s="158"/>
      <c r="H574" s="158"/>
      <c r="I574" s="158"/>
      <c r="J574" s="158"/>
      <c r="K574" s="158"/>
      <c r="L574" s="159"/>
      <c r="M574" s="159"/>
    </row>
    <row r="575" ht="16.5" spans="1:13">
      <c r="A575" s="156"/>
      <c r="B575" s="157" t="s">
        <v>1210</v>
      </c>
      <c r="C575" s="158">
        <v>27</v>
      </c>
      <c r="D575" s="158">
        <v>27</v>
      </c>
      <c r="E575" s="158">
        <v>27</v>
      </c>
      <c r="F575" s="158"/>
      <c r="G575" s="158"/>
      <c r="H575" s="158"/>
      <c r="I575" s="158"/>
      <c r="J575" s="158"/>
      <c r="K575" s="158"/>
      <c r="L575" s="159"/>
      <c r="M575" s="159"/>
    </row>
    <row r="576" ht="16.5" spans="1:13">
      <c r="A576" s="156"/>
      <c r="B576" s="157" t="s">
        <v>1211</v>
      </c>
      <c r="C576" s="158">
        <v>44</v>
      </c>
      <c r="D576" s="158">
        <v>44</v>
      </c>
      <c r="E576" s="158">
        <v>44</v>
      </c>
      <c r="F576" s="158"/>
      <c r="G576" s="158"/>
      <c r="H576" s="158"/>
      <c r="I576" s="158"/>
      <c r="J576" s="158"/>
      <c r="K576" s="158"/>
      <c r="L576" s="159"/>
      <c r="M576" s="159"/>
    </row>
    <row r="577" ht="16.5" spans="1:13">
      <c r="A577" s="154" t="s">
        <v>599</v>
      </c>
      <c r="B577" s="151" t="s">
        <v>600</v>
      </c>
      <c r="C577" s="155">
        <v>626.68</v>
      </c>
      <c r="D577" s="155">
        <v>626.68</v>
      </c>
      <c r="E577" s="155">
        <v>472.85</v>
      </c>
      <c r="F577" s="155">
        <v>153.83</v>
      </c>
      <c r="G577" s="155"/>
      <c r="H577" s="155"/>
      <c r="I577" s="155"/>
      <c r="J577" s="155"/>
      <c r="K577" s="155"/>
      <c r="L577" s="159"/>
      <c r="M577" s="159"/>
    </row>
    <row r="578" ht="16.5" spans="1:13">
      <c r="A578" s="156"/>
      <c r="B578" s="157" t="s">
        <v>1212</v>
      </c>
      <c r="C578" s="158">
        <v>153.83</v>
      </c>
      <c r="D578" s="158">
        <v>153.83</v>
      </c>
      <c r="E578" s="158"/>
      <c r="F578" s="158">
        <v>153.83</v>
      </c>
      <c r="G578" s="158"/>
      <c r="H578" s="158"/>
      <c r="I578" s="158"/>
      <c r="J578" s="158"/>
      <c r="K578" s="158"/>
      <c r="L578" s="159"/>
      <c r="M578" s="159"/>
    </row>
    <row r="579" ht="16.5" spans="1:13">
      <c r="A579" s="156"/>
      <c r="B579" s="157" t="s">
        <v>1213</v>
      </c>
      <c r="C579" s="158">
        <v>40</v>
      </c>
      <c r="D579" s="158">
        <v>40</v>
      </c>
      <c r="E579" s="158">
        <v>40</v>
      </c>
      <c r="F579" s="158"/>
      <c r="G579" s="158"/>
      <c r="H579" s="158"/>
      <c r="I579" s="158"/>
      <c r="J579" s="158"/>
      <c r="K579" s="158"/>
      <c r="L579" s="159"/>
      <c r="M579" s="159"/>
    </row>
    <row r="580" ht="16.5" spans="1:13">
      <c r="A580" s="156"/>
      <c r="B580" s="157" t="s">
        <v>1214</v>
      </c>
      <c r="C580" s="158">
        <v>42.85</v>
      </c>
      <c r="D580" s="158">
        <v>42.85</v>
      </c>
      <c r="E580" s="158">
        <v>42.85</v>
      </c>
      <c r="F580" s="158"/>
      <c r="G580" s="158"/>
      <c r="H580" s="158"/>
      <c r="I580" s="158"/>
      <c r="J580" s="158"/>
      <c r="K580" s="158"/>
      <c r="L580" s="159"/>
      <c r="M580" s="159"/>
    </row>
    <row r="581" ht="16.5" spans="1:13">
      <c r="A581" s="156"/>
      <c r="B581" s="157" t="s">
        <v>1215</v>
      </c>
      <c r="C581" s="158">
        <v>7</v>
      </c>
      <c r="D581" s="158">
        <v>7</v>
      </c>
      <c r="E581" s="158">
        <v>7</v>
      </c>
      <c r="F581" s="158"/>
      <c r="G581" s="158"/>
      <c r="H581" s="158"/>
      <c r="I581" s="158"/>
      <c r="J581" s="158"/>
      <c r="K581" s="158"/>
      <c r="L581" s="159"/>
      <c r="M581" s="159"/>
    </row>
    <row r="582" ht="16.5" spans="1:13">
      <c r="A582" s="156"/>
      <c r="B582" s="157" t="s">
        <v>1216</v>
      </c>
      <c r="C582" s="158">
        <v>60</v>
      </c>
      <c r="D582" s="158">
        <v>60</v>
      </c>
      <c r="E582" s="158">
        <v>60</v>
      </c>
      <c r="F582" s="158"/>
      <c r="G582" s="158"/>
      <c r="H582" s="158"/>
      <c r="I582" s="158"/>
      <c r="J582" s="158"/>
      <c r="K582" s="158"/>
      <c r="L582" s="159"/>
      <c r="M582" s="159"/>
    </row>
    <row r="583" ht="16.5" spans="1:13">
      <c r="A583" s="156"/>
      <c r="B583" s="157" t="s">
        <v>1217</v>
      </c>
      <c r="C583" s="158">
        <v>18</v>
      </c>
      <c r="D583" s="158">
        <v>18</v>
      </c>
      <c r="E583" s="158">
        <v>18</v>
      </c>
      <c r="F583" s="158"/>
      <c r="G583" s="158"/>
      <c r="H583" s="158"/>
      <c r="I583" s="158"/>
      <c r="J583" s="158"/>
      <c r="K583" s="158"/>
      <c r="L583" s="159"/>
      <c r="M583" s="159"/>
    </row>
    <row r="584" ht="16.5" spans="1:13">
      <c r="A584" s="156"/>
      <c r="B584" s="157" t="s">
        <v>1218</v>
      </c>
      <c r="C584" s="158">
        <v>6</v>
      </c>
      <c r="D584" s="158">
        <v>6</v>
      </c>
      <c r="E584" s="158">
        <v>6</v>
      </c>
      <c r="F584" s="158"/>
      <c r="G584" s="158"/>
      <c r="H584" s="158"/>
      <c r="I584" s="158"/>
      <c r="J584" s="158"/>
      <c r="K584" s="158"/>
      <c r="L584" s="159"/>
      <c r="M584" s="159"/>
    </row>
    <row r="585" ht="16.5" spans="1:13">
      <c r="A585" s="156"/>
      <c r="B585" s="157" t="s">
        <v>1219</v>
      </c>
      <c r="C585" s="158">
        <v>9</v>
      </c>
      <c r="D585" s="158">
        <v>9</v>
      </c>
      <c r="E585" s="158">
        <v>9</v>
      </c>
      <c r="F585" s="158"/>
      <c r="G585" s="158"/>
      <c r="H585" s="158"/>
      <c r="I585" s="158"/>
      <c r="J585" s="158"/>
      <c r="K585" s="158"/>
      <c r="L585" s="159"/>
      <c r="M585" s="159"/>
    </row>
    <row r="586" ht="16.5" spans="1:13">
      <c r="A586" s="156"/>
      <c r="B586" s="157" t="s">
        <v>1220</v>
      </c>
      <c r="C586" s="158">
        <v>50</v>
      </c>
      <c r="D586" s="158">
        <v>50</v>
      </c>
      <c r="E586" s="158">
        <v>50</v>
      </c>
      <c r="F586" s="158"/>
      <c r="G586" s="158"/>
      <c r="H586" s="158"/>
      <c r="I586" s="158"/>
      <c r="J586" s="158"/>
      <c r="K586" s="158"/>
      <c r="L586" s="159"/>
      <c r="M586" s="159"/>
    </row>
    <row r="587" ht="16.5" spans="1:13">
      <c r="A587" s="156"/>
      <c r="B587" s="157" t="s">
        <v>1221</v>
      </c>
      <c r="C587" s="158">
        <v>10</v>
      </c>
      <c r="D587" s="158">
        <v>10</v>
      </c>
      <c r="E587" s="158">
        <v>10</v>
      </c>
      <c r="F587" s="158"/>
      <c r="G587" s="158"/>
      <c r="H587" s="158"/>
      <c r="I587" s="158"/>
      <c r="J587" s="158"/>
      <c r="K587" s="158"/>
      <c r="L587" s="159"/>
      <c r="M587" s="159"/>
    </row>
    <row r="588" ht="16.5" spans="1:13">
      <c r="A588" s="156"/>
      <c r="B588" s="157" t="s">
        <v>1222</v>
      </c>
      <c r="C588" s="158">
        <v>90</v>
      </c>
      <c r="D588" s="158">
        <v>90</v>
      </c>
      <c r="E588" s="158">
        <v>90</v>
      </c>
      <c r="F588" s="158"/>
      <c r="G588" s="158"/>
      <c r="H588" s="158"/>
      <c r="I588" s="158"/>
      <c r="J588" s="158"/>
      <c r="K588" s="158"/>
      <c r="L588" s="159"/>
      <c r="M588" s="159"/>
    </row>
    <row r="589" ht="16.5" spans="1:13">
      <c r="A589" s="156"/>
      <c r="B589" s="157" t="s">
        <v>1223</v>
      </c>
      <c r="C589" s="158">
        <v>35</v>
      </c>
      <c r="D589" s="158">
        <v>35</v>
      </c>
      <c r="E589" s="158">
        <v>35</v>
      </c>
      <c r="F589" s="158"/>
      <c r="G589" s="158"/>
      <c r="H589" s="158"/>
      <c r="I589" s="158"/>
      <c r="J589" s="158"/>
      <c r="K589" s="158"/>
      <c r="L589" s="159"/>
      <c r="M589" s="159"/>
    </row>
    <row r="590" ht="16.5" spans="1:13">
      <c r="A590" s="156"/>
      <c r="B590" s="157" t="s">
        <v>1224</v>
      </c>
      <c r="C590" s="158">
        <v>10</v>
      </c>
      <c r="D590" s="158">
        <v>10</v>
      </c>
      <c r="E590" s="158">
        <v>10</v>
      </c>
      <c r="F590" s="158"/>
      <c r="G590" s="158"/>
      <c r="H590" s="158"/>
      <c r="I590" s="158"/>
      <c r="J590" s="158"/>
      <c r="K590" s="158"/>
      <c r="L590" s="159"/>
      <c r="M590" s="159"/>
    </row>
    <row r="591" ht="16.5" spans="1:13">
      <c r="A591" s="156"/>
      <c r="B591" s="157" t="s">
        <v>1225</v>
      </c>
      <c r="C591" s="158">
        <v>90</v>
      </c>
      <c r="D591" s="158">
        <v>90</v>
      </c>
      <c r="E591" s="158">
        <v>90</v>
      </c>
      <c r="F591" s="158"/>
      <c r="G591" s="158"/>
      <c r="H591" s="158"/>
      <c r="I591" s="158"/>
      <c r="J591" s="158"/>
      <c r="K591" s="158"/>
      <c r="L591" s="159"/>
      <c r="M591" s="159"/>
    </row>
    <row r="592" ht="16.5" spans="1:13">
      <c r="A592" s="156"/>
      <c r="B592" s="157" t="s">
        <v>1226</v>
      </c>
      <c r="C592" s="158">
        <v>5</v>
      </c>
      <c r="D592" s="158">
        <v>5</v>
      </c>
      <c r="E592" s="158">
        <v>5</v>
      </c>
      <c r="F592" s="158"/>
      <c r="G592" s="158"/>
      <c r="H592" s="158"/>
      <c r="I592" s="158"/>
      <c r="J592" s="158"/>
      <c r="K592" s="158"/>
      <c r="L592" s="159"/>
      <c r="M592" s="159"/>
    </row>
    <row r="593" ht="16.5" spans="1:13">
      <c r="A593" s="150"/>
      <c r="B593" s="151" t="s">
        <v>601</v>
      </c>
      <c r="C593" s="153">
        <v>2625.31</v>
      </c>
      <c r="D593" s="153">
        <v>2625.31</v>
      </c>
      <c r="E593" s="153">
        <v>2625.31</v>
      </c>
      <c r="F593" s="153">
        <v>0</v>
      </c>
      <c r="G593" s="153">
        <v>0</v>
      </c>
      <c r="H593" s="153">
        <v>0</v>
      </c>
      <c r="I593" s="153">
        <v>0</v>
      </c>
      <c r="J593" s="153">
        <v>0</v>
      </c>
      <c r="K593" s="153">
        <v>0</v>
      </c>
      <c r="L593" s="160"/>
      <c r="M593" s="161"/>
    </row>
    <row r="594" ht="16.5" spans="1:13">
      <c r="A594" s="154" t="s">
        <v>602</v>
      </c>
      <c r="B594" s="151" t="s">
        <v>603</v>
      </c>
      <c r="C594" s="155">
        <v>311.4</v>
      </c>
      <c r="D594" s="155">
        <v>311.4</v>
      </c>
      <c r="E594" s="155">
        <v>311.4</v>
      </c>
      <c r="F594" s="155"/>
      <c r="G594" s="155"/>
      <c r="H594" s="155"/>
      <c r="I594" s="155"/>
      <c r="J594" s="155"/>
      <c r="K594" s="155"/>
      <c r="L594" s="159"/>
      <c r="M594" s="159"/>
    </row>
    <row r="595" ht="16.5" spans="1:13">
      <c r="A595" s="156"/>
      <c r="B595" s="157" t="s">
        <v>1227</v>
      </c>
      <c r="C595" s="158">
        <v>205</v>
      </c>
      <c r="D595" s="158">
        <v>205</v>
      </c>
      <c r="E595" s="158">
        <v>205</v>
      </c>
      <c r="F595" s="158"/>
      <c r="G595" s="158"/>
      <c r="H595" s="158"/>
      <c r="I595" s="158"/>
      <c r="J595" s="158"/>
      <c r="K595" s="158"/>
      <c r="L595" s="159"/>
      <c r="M595" s="159"/>
    </row>
    <row r="596" ht="16.5" spans="1:13">
      <c r="A596" s="156"/>
      <c r="B596" s="157" t="s">
        <v>1228</v>
      </c>
      <c r="C596" s="158">
        <v>9</v>
      </c>
      <c r="D596" s="158">
        <v>9</v>
      </c>
      <c r="E596" s="158">
        <v>9</v>
      </c>
      <c r="F596" s="158"/>
      <c r="G596" s="158"/>
      <c r="H596" s="158"/>
      <c r="I596" s="158"/>
      <c r="J596" s="158"/>
      <c r="K596" s="158"/>
      <c r="L596" s="159"/>
      <c r="M596" s="159"/>
    </row>
    <row r="597" ht="16.5" spans="1:13">
      <c r="A597" s="156"/>
      <c r="B597" s="157" t="s">
        <v>1229</v>
      </c>
      <c r="C597" s="158">
        <v>70</v>
      </c>
      <c r="D597" s="158">
        <v>70</v>
      </c>
      <c r="E597" s="158">
        <v>70</v>
      </c>
      <c r="F597" s="158"/>
      <c r="G597" s="158"/>
      <c r="H597" s="158"/>
      <c r="I597" s="158"/>
      <c r="J597" s="158"/>
      <c r="K597" s="158"/>
      <c r="L597" s="159"/>
      <c r="M597" s="159"/>
    </row>
    <row r="598" ht="16.5" spans="1:13">
      <c r="A598" s="156"/>
      <c r="B598" s="157" t="s">
        <v>1230</v>
      </c>
      <c r="C598" s="158">
        <v>9.4</v>
      </c>
      <c r="D598" s="158">
        <v>9.4</v>
      </c>
      <c r="E598" s="158">
        <v>9.4</v>
      </c>
      <c r="F598" s="158"/>
      <c r="G598" s="158"/>
      <c r="H598" s="158"/>
      <c r="I598" s="158"/>
      <c r="J598" s="158"/>
      <c r="K598" s="158"/>
      <c r="L598" s="159"/>
      <c r="M598" s="159"/>
    </row>
    <row r="599" ht="16.5" spans="1:13">
      <c r="A599" s="156"/>
      <c r="B599" s="157" t="s">
        <v>1231</v>
      </c>
      <c r="C599" s="158">
        <v>18</v>
      </c>
      <c r="D599" s="158">
        <v>18</v>
      </c>
      <c r="E599" s="158">
        <v>18</v>
      </c>
      <c r="F599" s="158"/>
      <c r="G599" s="158"/>
      <c r="H599" s="158"/>
      <c r="I599" s="158"/>
      <c r="J599" s="158"/>
      <c r="K599" s="158"/>
      <c r="L599" s="159"/>
      <c r="M599" s="159"/>
    </row>
    <row r="600" ht="16.5" spans="1:13">
      <c r="A600" s="154" t="s">
        <v>604</v>
      </c>
      <c r="B600" s="151" t="s">
        <v>605</v>
      </c>
      <c r="C600" s="155">
        <v>125</v>
      </c>
      <c r="D600" s="155">
        <v>125</v>
      </c>
      <c r="E600" s="155">
        <v>125</v>
      </c>
      <c r="F600" s="155"/>
      <c r="G600" s="155"/>
      <c r="H600" s="155"/>
      <c r="I600" s="155"/>
      <c r="J600" s="155"/>
      <c r="K600" s="155"/>
      <c r="L600" s="159"/>
      <c r="M600" s="159"/>
    </row>
    <row r="601" ht="16.5" spans="1:13">
      <c r="A601" s="156"/>
      <c r="B601" s="157" t="s">
        <v>1232</v>
      </c>
      <c r="C601" s="158">
        <v>35</v>
      </c>
      <c r="D601" s="158">
        <v>35</v>
      </c>
      <c r="E601" s="158">
        <v>35</v>
      </c>
      <c r="F601" s="158"/>
      <c r="G601" s="158"/>
      <c r="H601" s="158"/>
      <c r="I601" s="158"/>
      <c r="J601" s="158"/>
      <c r="K601" s="158"/>
      <c r="L601" s="159"/>
      <c r="M601" s="159"/>
    </row>
    <row r="602" ht="16.5" spans="1:13">
      <c r="A602" s="156"/>
      <c r="B602" s="157" t="s">
        <v>1233</v>
      </c>
      <c r="C602" s="158">
        <v>70</v>
      </c>
      <c r="D602" s="158">
        <v>70</v>
      </c>
      <c r="E602" s="158">
        <v>70</v>
      </c>
      <c r="F602" s="158"/>
      <c r="G602" s="158"/>
      <c r="H602" s="158"/>
      <c r="I602" s="158"/>
      <c r="J602" s="158"/>
      <c r="K602" s="158"/>
      <c r="L602" s="159"/>
      <c r="M602" s="159"/>
    </row>
    <row r="603" ht="16.5" spans="1:13">
      <c r="A603" s="156"/>
      <c r="B603" s="157" t="s">
        <v>1234</v>
      </c>
      <c r="C603" s="158">
        <v>20</v>
      </c>
      <c r="D603" s="158">
        <v>20</v>
      </c>
      <c r="E603" s="158">
        <v>20</v>
      </c>
      <c r="F603" s="158"/>
      <c r="G603" s="158"/>
      <c r="H603" s="158"/>
      <c r="I603" s="158"/>
      <c r="J603" s="158"/>
      <c r="K603" s="158"/>
      <c r="L603" s="159"/>
      <c r="M603" s="159"/>
    </row>
    <row r="604" ht="16.5" spans="1:13">
      <c r="A604" s="154" t="s">
        <v>606</v>
      </c>
      <c r="B604" s="151" t="s">
        <v>607</v>
      </c>
      <c r="C604" s="155">
        <v>2188.91</v>
      </c>
      <c r="D604" s="155">
        <v>2188.91</v>
      </c>
      <c r="E604" s="155">
        <v>2188.91</v>
      </c>
      <c r="F604" s="155"/>
      <c r="G604" s="155"/>
      <c r="H604" s="155"/>
      <c r="I604" s="155"/>
      <c r="J604" s="155"/>
      <c r="K604" s="155"/>
      <c r="L604" s="159"/>
      <c r="M604" s="159"/>
    </row>
    <row r="605" ht="16.5" spans="1:13">
      <c r="A605" s="156"/>
      <c r="B605" s="157" t="s">
        <v>1235</v>
      </c>
      <c r="C605" s="158">
        <v>5</v>
      </c>
      <c r="D605" s="158">
        <v>5</v>
      </c>
      <c r="E605" s="158">
        <v>5</v>
      </c>
      <c r="F605" s="158"/>
      <c r="G605" s="158"/>
      <c r="H605" s="158"/>
      <c r="I605" s="158"/>
      <c r="J605" s="158"/>
      <c r="K605" s="158"/>
      <c r="L605" s="159"/>
      <c r="M605" s="159"/>
    </row>
    <row r="606" ht="16.5" spans="1:13">
      <c r="A606" s="156"/>
      <c r="B606" s="157" t="s">
        <v>1236</v>
      </c>
      <c r="C606" s="158">
        <v>20</v>
      </c>
      <c r="D606" s="158">
        <v>20</v>
      </c>
      <c r="E606" s="158">
        <v>20</v>
      </c>
      <c r="F606" s="158"/>
      <c r="G606" s="158"/>
      <c r="H606" s="158"/>
      <c r="I606" s="158"/>
      <c r="J606" s="158"/>
      <c r="K606" s="158"/>
      <c r="L606" s="159"/>
      <c r="M606" s="159"/>
    </row>
    <row r="607" ht="16.5" spans="1:13">
      <c r="A607" s="156"/>
      <c r="B607" s="157" t="s">
        <v>1237</v>
      </c>
      <c r="C607" s="158">
        <v>21</v>
      </c>
      <c r="D607" s="158">
        <v>21</v>
      </c>
      <c r="E607" s="158">
        <v>21</v>
      </c>
      <c r="F607" s="158"/>
      <c r="G607" s="158"/>
      <c r="H607" s="158"/>
      <c r="I607" s="158"/>
      <c r="J607" s="158"/>
      <c r="K607" s="158"/>
      <c r="L607" s="159"/>
      <c r="M607" s="159"/>
    </row>
    <row r="608" ht="16.5" spans="1:13">
      <c r="A608" s="156"/>
      <c r="B608" s="157" t="s">
        <v>1238</v>
      </c>
      <c r="C608" s="158">
        <v>180</v>
      </c>
      <c r="D608" s="158">
        <v>180</v>
      </c>
      <c r="E608" s="158">
        <v>180</v>
      </c>
      <c r="F608" s="158"/>
      <c r="G608" s="158"/>
      <c r="H608" s="158"/>
      <c r="I608" s="158"/>
      <c r="J608" s="158"/>
      <c r="K608" s="158"/>
      <c r="L608" s="159"/>
      <c r="M608" s="159"/>
    </row>
    <row r="609" ht="16.5" spans="1:13">
      <c r="A609" s="156"/>
      <c r="B609" s="157" t="s">
        <v>1239</v>
      </c>
      <c r="C609" s="158">
        <v>74</v>
      </c>
      <c r="D609" s="158">
        <v>74</v>
      </c>
      <c r="E609" s="158">
        <v>74</v>
      </c>
      <c r="F609" s="158"/>
      <c r="G609" s="158"/>
      <c r="H609" s="158"/>
      <c r="I609" s="158"/>
      <c r="J609" s="158"/>
      <c r="K609" s="158"/>
      <c r="L609" s="159"/>
      <c r="M609" s="159"/>
    </row>
    <row r="610" ht="16.5" spans="1:13">
      <c r="A610" s="156"/>
      <c r="B610" s="157" t="s">
        <v>1240</v>
      </c>
      <c r="C610" s="158">
        <v>79.66</v>
      </c>
      <c r="D610" s="158">
        <v>79.66</v>
      </c>
      <c r="E610" s="158">
        <v>79.66</v>
      </c>
      <c r="F610" s="158"/>
      <c r="G610" s="158"/>
      <c r="H610" s="158"/>
      <c r="I610" s="158"/>
      <c r="J610" s="158"/>
      <c r="K610" s="158"/>
      <c r="L610" s="159"/>
      <c r="M610" s="159"/>
    </row>
    <row r="611" ht="16.5" spans="1:13">
      <c r="A611" s="156"/>
      <c r="B611" s="157" t="s">
        <v>1241</v>
      </c>
      <c r="C611" s="158">
        <v>35</v>
      </c>
      <c r="D611" s="158">
        <v>35</v>
      </c>
      <c r="E611" s="158">
        <v>35</v>
      </c>
      <c r="F611" s="158"/>
      <c r="G611" s="158"/>
      <c r="H611" s="158"/>
      <c r="I611" s="158"/>
      <c r="J611" s="158"/>
      <c r="K611" s="158"/>
      <c r="L611" s="159"/>
      <c r="M611" s="159"/>
    </row>
    <row r="612" ht="16.5" spans="1:13">
      <c r="A612" s="156"/>
      <c r="B612" s="157" t="s">
        <v>1242</v>
      </c>
      <c r="C612" s="158">
        <v>115</v>
      </c>
      <c r="D612" s="158">
        <v>115</v>
      </c>
      <c r="E612" s="158">
        <v>115</v>
      </c>
      <c r="F612" s="158"/>
      <c r="G612" s="158"/>
      <c r="H612" s="158"/>
      <c r="I612" s="158"/>
      <c r="J612" s="158"/>
      <c r="K612" s="158"/>
      <c r="L612" s="159"/>
      <c r="M612" s="159"/>
    </row>
    <row r="613" ht="16.5" spans="1:13">
      <c r="A613" s="156"/>
      <c r="B613" s="157" t="s">
        <v>1243</v>
      </c>
      <c r="C613" s="158">
        <v>50</v>
      </c>
      <c r="D613" s="158">
        <v>50</v>
      </c>
      <c r="E613" s="158">
        <v>50</v>
      </c>
      <c r="F613" s="158"/>
      <c r="G613" s="158"/>
      <c r="H613" s="158"/>
      <c r="I613" s="158"/>
      <c r="J613" s="158"/>
      <c r="K613" s="158"/>
      <c r="L613" s="159"/>
      <c r="M613" s="159"/>
    </row>
    <row r="614" ht="16.5" spans="1:13">
      <c r="A614" s="156"/>
      <c r="B614" s="157" t="s">
        <v>1244</v>
      </c>
      <c r="C614" s="158">
        <v>20</v>
      </c>
      <c r="D614" s="158">
        <v>20</v>
      </c>
      <c r="E614" s="158">
        <v>20</v>
      </c>
      <c r="F614" s="158"/>
      <c r="G614" s="158"/>
      <c r="H614" s="158"/>
      <c r="I614" s="158"/>
      <c r="J614" s="158"/>
      <c r="K614" s="158"/>
      <c r="L614" s="159"/>
      <c r="M614" s="159"/>
    </row>
    <row r="615" ht="16.5" spans="1:13">
      <c r="A615" s="156"/>
      <c r="B615" s="157" t="s">
        <v>1245</v>
      </c>
      <c r="C615" s="158">
        <v>153</v>
      </c>
      <c r="D615" s="158">
        <v>153</v>
      </c>
      <c r="E615" s="158">
        <v>153</v>
      </c>
      <c r="F615" s="158"/>
      <c r="G615" s="158"/>
      <c r="H615" s="158"/>
      <c r="I615" s="158"/>
      <c r="J615" s="158"/>
      <c r="K615" s="158"/>
      <c r="L615" s="159"/>
      <c r="M615" s="159"/>
    </row>
    <row r="616" ht="16.5" spans="1:13">
      <c r="A616" s="156"/>
      <c r="B616" s="157" t="s">
        <v>1246</v>
      </c>
      <c r="C616" s="158">
        <v>125</v>
      </c>
      <c r="D616" s="158">
        <v>125</v>
      </c>
      <c r="E616" s="158">
        <v>125</v>
      </c>
      <c r="F616" s="158"/>
      <c r="G616" s="158"/>
      <c r="H616" s="158"/>
      <c r="I616" s="158"/>
      <c r="J616" s="158"/>
      <c r="K616" s="158"/>
      <c r="L616" s="159"/>
      <c r="M616" s="159"/>
    </row>
    <row r="617" ht="16.5" spans="1:13">
      <c r="A617" s="156"/>
      <c r="B617" s="157" t="s">
        <v>1247</v>
      </c>
      <c r="C617" s="158">
        <v>53.5</v>
      </c>
      <c r="D617" s="158">
        <v>53.5</v>
      </c>
      <c r="E617" s="158">
        <v>53.5</v>
      </c>
      <c r="F617" s="158"/>
      <c r="G617" s="158"/>
      <c r="H617" s="158"/>
      <c r="I617" s="158"/>
      <c r="J617" s="158"/>
      <c r="K617" s="158"/>
      <c r="L617" s="159"/>
      <c r="M617" s="159"/>
    </row>
    <row r="618" ht="16.5" spans="1:13">
      <c r="A618" s="156"/>
      <c r="B618" s="157" t="s">
        <v>1248</v>
      </c>
      <c r="C618" s="158">
        <v>115</v>
      </c>
      <c r="D618" s="158">
        <v>115</v>
      </c>
      <c r="E618" s="158">
        <v>115</v>
      </c>
      <c r="F618" s="158"/>
      <c r="G618" s="158"/>
      <c r="H618" s="158"/>
      <c r="I618" s="158"/>
      <c r="J618" s="158"/>
      <c r="K618" s="158"/>
      <c r="L618" s="159"/>
      <c r="M618" s="159"/>
    </row>
    <row r="619" ht="16.5" spans="1:13">
      <c r="A619" s="156"/>
      <c r="B619" s="157" t="s">
        <v>1249</v>
      </c>
      <c r="C619" s="158">
        <v>13.5</v>
      </c>
      <c r="D619" s="158">
        <v>13.5</v>
      </c>
      <c r="E619" s="158">
        <v>13.5</v>
      </c>
      <c r="F619" s="158"/>
      <c r="G619" s="158"/>
      <c r="H619" s="158"/>
      <c r="I619" s="158"/>
      <c r="J619" s="158"/>
      <c r="K619" s="158"/>
      <c r="L619" s="159"/>
      <c r="M619" s="159"/>
    </row>
    <row r="620" ht="16.5" spans="1:13">
      <c r="A620" s="156"/>
      <c r="B620" s="157" t="s">
        <v>1250</v>
      </c>
      <c r="C620" s="158">
        <v>70</v>
      </c>
      <c r="D620" s="158">
        <v>70</v>
      </c>
      <c r="E620" s="158">
        <v>70</v>
      </c>
      <c r="F620" s="158"/>
      <c r="G620" s="158"/>
      <c r="H620" s="158"/>
      <c r="I620" s="158"/>
      <c r="J620" s="158"/>
      <c r="K620" s="158"/>
      <c r="L620" s="159"/>
      <c r="M620" s="159"/>
    </row>
    <row r="621" ht="16.5" spans="1:13">
      <c r="A621" s="156"/>
      <c r="B621" s="157" t="s">
        <v>1251</v>
      </c>
      <c r="C621" s="158">
        <v>70</v>
      </c>
      <c r="D621" s="158">
        <v>70</v>
      </c>
      <c r="E621" s="158">
        <v>70</v>
      </c>
      <c r="F621" s="158"/>
      <c r="G621" s="158"/>
      <c r="H621" s="158"/>
      <c r="I621" s="158"/>
      <c r="J621" s="158"/>
      <c r="K621" s="158"/>
      <c r="L621" s="159"/>
      <c r="M621" s="159"/>
    </row>
    <row r="622" ht="16.5" spans="1:13">
      <c r="A622" s="156"/>
      <c r="B622" s="157" t="s">
        <v>1252</v>
      </c>
      <c r="C622" s="158">
        <v>194.25</v>
      </c>
      <c r="D622" s="158">
        <v>194.25</v>
      </c>
      <c r="E622" s="158">
        <v>194.25</v>
      </c>
      <c r="F622" s="158"/>
      <c r="G622" s="158"/>
      <c r="H622" s="158"/>
      <c r="I622" s="158"/>
      <c r="J622" s="158"/>
      <c r="K622" s="158"/>
      <c r="L622" s="159"/>
      <c r="M622" s="159"/>
    </row>
    <row r="623" ht="16.5" spans="1:13">
      <c r="A623" s="156"/>
      <c r="B623" s="157" t="s">
        <v>1253</v>
      </c>
      <c r="C623" s="158">
        <v>80</v>
      </c>
      <c r="D623" s="158">
        <v>80</v>
      </c>
      <c r="E623" s="158">
        <v>80</v>
      </c>
      <c r="F623" s="158"/>
      <c r="G623" s="158"/>
      <c r="H623" s="158"/>
      <c r="I623" s="158"/>
      <c r="J623" s="158"/>
      <c r="K623" s="158"/>
      <c r="L623" s="159"/>
      <c r="M623" s="159"/>
    </row>
    <row r="624" ht="16.5" spans="1:13">
      <c r="A624" s="156"/>
      <c r="B624" s="157" t="s">
        <v>1254</v>
      </c>
      <c r="C624" s="158">
        <v>30</v>
      </c>
      <c r="D624" s="158">
        <v>30</v>
      </c>
      <c r="E624" s="158">
        <v>30</v>
      </c>
      <c r="F624" s="158"/>
      <c r="G624" s="158"/>
      <c r="H624" s="158"/>
      <c r="I624" s="158"/>
      <c r="J624" s="158"/>
      <c r="K624" s="158"/>
      <c r="L624" s="159"/>
      <c r="M624" s="159"/>
    </row>
    <row r="625" ht="16.5" spans="1:13">
      <c r="A625" s="156"/>
      <c r="B625" s="157" t="s">
        <v>1255</v>
      </c>
      <c r="C625" s="158">
        <v>40</v>
      </c>
      <c r="D625" s="158">
        <v>40</v>
      </c>
      <c r="E625" s="158">
        <v>40</v>
      </c>
      <c r="F625" s="158"/>
      <c r="G625" s="158"/>
      <c r="H625" s="158"/>
      <c r="I625" s="158"/>
      <c r="J625" s="158"/>
      <c r="K625" s="158"/>
      <c r="L625" s="159"/>
      <c r="M625" s="159"/>
    </row>
    <row r="626" ht="16.5" spans="1:13">
      <c r="A626" s="156"/>
      <c r="B626" s="157" t="s">
        <v>1256</v>
      </c>
      <c r="C626" s="158">
        <v>80</v>
      </c>
      <c r="D626" s="158">
        <v>80</v>
      </c>
      <c r="E626" s="158">
        <v>80</v>
      </c>
      <c r="F626" s="158"/>
      <c r="G626" s="158"/>
      <c r="H626" s="158"/>
      <c r="I626" s="158"/>
      <c r="J626" s="158"/>
      <c r="K626" s="158"/>
      <c r="L626" s="159"/>
      <c r="M626" s="159"/>
    </row>
    <row r="627" ht="16.5" spans="1:13">
      <c r="A627" s="156"/>
      <c r="B627" s="157" t="s">
        <v>1257</v>
      </c>
      <c r="C627" s="158">
        <v>505</v>
      </c>
      <c r="D627" s="158">
        <v>505</v>
      </c>
      <c r="E627" s="158">
        <v>505</v>
      </c>
      <c r="F627" s="158"/>
      <c r="G627" s="158"/>
      <c r="H627" s="158"/>
      <c r="I627" s="158"/>
      <c r="J627" s="158"/>
      <c r="K627" s="158"/>
      <c r="L627" s="159"/>
      <c r="M627" s="159"/>
    </row>
    <row r="628" ht="16.5" spans="1:13">
      <c r="A628" s="156"/>
      <c r="B628" s="157" t="s">
        <v>1258</v>
      </c>
      <c r="C628" s="158">
        <v>60</v>
      </c>
      <c r="D628" s="158">
        <v>60</v>
      </c>
      <c r="E628" s="158">
        <v>60</v>
      </c>
      <c r="F628" s="158"/>
      <c r="G628" s="158"/>
      <c r="H628" s="158"/>
      <c r="I628" s="158"/>
      <c r="J628" s="158"/>
      <c r="K628" s="158"/>
      <c r="L628" s="159"/>
      <c r="M628" s="159"/>
    </row>
    <row r="629" ht="16.5" spans="1:13">
      <c r="A629" s="150"/>
      <c r="B629" s="151" t="s">
        <v>610</v>
      </c>
      <c r="C629" s="153">
        <v>1322.76</v>
      </c>
      <c r="D629" s="153">
        <v>1322.76</v>
      </c>
      <c r="E629" s="153">
        <v>1302.76</v>
      </c>
      <c r="F629" s="153">
        <v>20</v>
      </c>
      <c r="G629" s="153">
        <v>0</v>
      </c>
      <c r="H629" s="153">
        <v>0</v>
      </c>
      <c r="I629" s="153">
        <v>0</v>
      </c>
      <c r="J629" s="153">
        <v>0</v>
      </c>
      <c r="K629" s="153">
        <v>0</v>
      </c>
      <c r="L629" s="160"/>
      <c r="M629" s="161"/>
    </row>
    <row r="630" ht="16.5" spans="1:13">
      <c r="A630" s="154" t="s">
        <v>611</v>
      </c>
      <c r="B630" s="151" t="s">
        <v>612</v>
      </c>
      <c r="C630" s="155">
        <v>336</v>
      </c>
      <c r="D630" s="155">
        <v>336</v>
      </c>
      <c r="E630" s="155">
        <v>336</v>
      </c>
      <c r="F630" s="155"/>
      <c r="G630" s="155"/>
      <c r="H630" s="155"/>
      <c r="I630" s="155"/>
      <c r="J630" s="155"/>
      <c r="K630" s="155"/>
      <c r="L630" s="159"/>
      <c r="M630" s="159"/>
    </row>
    <row r="631" ht="16.5" spans="1:13">
      <c r="A631" s="156"/>
      <c r="B631" s="157" t="s">
        <v>1259</v>
      </c>
      <c r="C631" s="158">
        <v>286</v>
      </c>
      <c r="D631" s="158">
        <v>286</v>
      </c>
      <c r="E631" s="158">
        <v>286</v>
      </c>
      <c r="F631" s="158"/>
      <c r="G631" s="158"/>
      <c r="H631" s="158"/>
      <c r="I631" s="158"/>
      <c r="J631" s="158"/>
      <c r="K631" s="158"/>
      <c r="L631" s="159"/>
      <c r="M631" s="159"/>
    </row>
    <row r="632" ht="16.5" spans="1:13">
      <c r="A632" s="156"/>
      <c r="B632" s="157" t="s">
        <v>1260</v>
      </c>
      <c r="C632" s="158">
        <v>12</v>
      </c>
      <c r="D632" s="158">
        <v>12</v>
      </c>
      <c r="E632" s="158">
        <v>12</v>
      </c>
      <c r="F632" s="158"/>
      <c r="G632" s="158"/>
      <c r="H632" s="158"/>
      <c r="I632" s="158"/>
      <c r="J632" s="158"/>
      <c r="K632" s="158"/>
      <c r="L632" s="159"/>
      <c r="M632" s="159"/>
    </row>
    <row r="633" ht="16.5" spans="1:13">
      <c r="A633" s="156"/>
      <c r="B633" s="157" t="s">
        <v>1261</v>
      </c>
      <c r="C633" s="158">
        <v>18</v>
      </c>
      <c r="D633" s="158">
        <v>18</v>
      </c>
      <c r="E633" s="158">
        <v>18</v>
      </c>
      <c r="F633" s="158"/>
      <c r="G633" s="158"/>
      <c r="H633" s="158"/>
      <c r="I633" s="158"/>
      <c r="J633" s="158"/>
      <c r="K633" s="158"/>
      <c r="L633" s="159"/>
      <c r="M633" s="159"/>
    </row>
    <row r="634" ht="16.5" spans="1:13">
      <c r="A634" s="156"/>
      <c r="B634" s="157" t="s">
        <v>1262</v>
      </c>
      <c r="C634" s="158">
        <v>20</v>
      </c>
      <c r="D634" s="158">
        <v>20</v>
      </c>
      <c r="E634" s="158">
        <v>20</v>
      </c>
      <c r="F634" s="158"/>
      <c r="G634" s="158"/>
      <c r="H634" s="158"/>
      <c r="I634" s="158"/>
      <c r="J634" s="158"/>
      <c r="K634" s="158"/>
      <c r="L634" s="159"/>
      <c r="M634" s="159"/>
    </row>
    <row r="635" ht="16.5" spans="1:13">
      <c r="A635" s="154" t="s">
        <v>613</v>
      </c>
      <c r="B635" s="151" t="s">
        <v>614</v>
      </c>
      <c r="C635" s="155">
        <v>6</v>
      </c>
      <c r="D635" s="155">
        <v>6</v>
      </c>
      <c r="E635" s="155">
        <v>6</v>
      </c>
      <c r="F635" s="155"/>
      <c r="G635" s="155"/>
      <c r="H635" s="155"/>
      <c r="I635" s="155"/>
      <c r="J635" s="155"/>
      <c r="K635" s="155"/>
      <c r="L635" s="159"/>
      <c r="M635" s="159"/>
    </row>
    <row r="636" ht="16.5" spans="1:13">
      <c r="A636" s="156"/>
      <c r="B636" s="157" t="s">
        <v>1263</v>
      </c>
      <c r="C636" s="158">
        <v>6</v>
      </c>
      <c r="D636" s="158">
        <v>6</v>
      </c>
      <c r="E636" s="158">
        <v>6</v>
      </c>
      <c r="F636" s="158"/>
      <c r="G636" s="158"/>
      <c r="H636" s="158"/>
      <c r="I636" s="158"/>
      <c r="J636" s="158"/>
      <c r="K636" s="158"/>
      <c r="L636" s="159"/>
      <c r="M636" s="159"/>
    </row>
    <row r="637" ht="16.5" spans="1:13">
      <c r="A637" s="154" t="s">
        <v>615</v>
      </c>
      <c r="B637" s="151" t="s">
        <v>616</v>
      </c>
      <c r="C637" s="155">
        <v>20</v>
      </c>
      <c r="D637" s="155">
        <v>20</v>
      </c>
      <c r="E637" s="155"/>
      <c r="F637" s="155">
        <v>20</v>
      </c>
      <c r="G637" s="155"/>
      <c r="H637" s="155"/>
      <c r="I637" s="155"/>
      <c r="J637" s="155"/>
      <c r="K637" s="155"/>
      <c r="L637" s="159"/>
      <c r="M637" s="159"/>
    </row>
    <row r="638" ht="16.5" spans="1:13">
      <c r="A638" s="156"/>
      <c r="B638" s="157" t="s">
        <v>1264</v>
      </c>
      <c r="C638" s="158">
        <v>20</v>
      </c>
      <c r="D638" s="158">
        <v>20</v>
      </c>
      <c r="E638" s="158"/>
      <c r="F638" s="158">
        <v>20</v>
      </c>
      <c r="G638" s="158"/>
      <c r="H638" s="158"/>
      <c r="I638" s="158"/>
      <c r="J638" s="158"/>
      <c r="K638" s="158"/>
      <c r="L638" s="159"/>
      <c r="M638" s="159"/>
    </row>
    <row r="639" ht="16.5" spans="1:13">
      <c r="A639" s="154" t="s">
        <v>617</v>
      </c>
      <c r="B639" s="151" t="s">
        <v>618</v>
      </c>
      <c r="C639" s="155">
        <v>13</v>
      </c>
      <c r="D639" s="155">
        <v>13</v>
      </c>
      <c r="E639" s="155">
        <v>13</v>
      </c>
      <c r="F639" s="155"/>
      <c r="G639" s="155"/>
      <c r="H639" s="155"/>
      <c r="I639" s="155"/>
      <c r="J639" s="155"/>
      <c r="K639" s="155"/>
      <c r="L639" s="159"/>
      <c r="M639" s="159"/>
    </row>
    <row r="640" ht="16.5" spans="1:13">
      <c r="A640" s="156"/>
      <c r="B640" s="157" t="s">
        <v>1265</v>
      </c>
      <c r="C640" s="158">
        <v>5</v>
      </c>
      <c r="D640" s="158">
        <v>5</v>
      </c>
      <c r="E640" s="158">
        <v>5</v>
      </c>
      <c r="F640" s="158"/>
      <c r="G640" s="158"/>
      <c r="H640" s="158"/>
      <c r="I640" s="158"/>
      <c r="J640" s="158"/>
      <c r="K640" s="158"/>
      <c r="L640" s="159"/>
      <c r="M640" s="159"/>
    </row>
    <row r="641" ht="16.5" spans="1:13">
      <c r="A641" s="156"/>
      <c r="B641" s="157" t="s">
        <v>1266</v>
      </c>
      <c r="C641" s="158">
        <v>8</v>
      </c>
      <c r="D641" s="158">
        <v>8</v>
      </c>
      <c r="E641" s="158">
        <v>8</v>
      </c>
      <c r="F641" s="158"/>
      <c r="G641" s="158"/>
      <c r="H641" s="158"/>
      <c r="I641" s="158"/>
      <c r="J641" s="158"/>
      <c r="K641" s="158"/>
      <c r="L641" s="159"/>
      <c r="M641" s="159"/>
    </row>
    <row r="642" ht="16.5" spans="1:13">
      <c r="A642" s="154" t="s">
        <v>619</v>
      </c>
      <c r="B642" s="151" t="s">
        <v>620</v>
      </c>
      <c r="C642" s="155">
        <v>336</v>
      </c>
      <c r="D642" s="155">
        <v>336</v>
      </c>
      <c r="E642" s="155">
        <v>336</v>
      </c>
      <c r="F642" s="155"/>
      <c r="G642" s="155"/>
      <c r="H642" s="155"/>
      <c r="I642" s="155"/>
      <c r="J642" s="155"/>
      <c r="K642" s="155"/>
      <c r="L642" s="159"/>
      <c r="M642" s="159"/>
    </row>
    <row r="643" ht="16.5" spans="1:13">
      <c r="A643" s="156"/>
      <c r="B643" s="157" t="s">
        <v>1267</v>
      </c>
      <c r="C643" s="158">
        <v>336</v>
      </c>
      <c r="D643" s="158">
        <v>336</v>
      </c>
      <c r="E643" s="158">
        <v>336</v>
      </c>
      <c r="F643" s="158"/>
      <c r="G643" s="158"/>
      <c r="H643" s="158"/>
      <c r="I643" s="158"/>
      <c r="J643" s="158"/>
      <c r="K643" s="158"/>
      <c r="L643" s="159"/>
      <c r="M643" s="159"/>
    </row>
    <row r="644" ht="16.5" spans="1:13">
      <c r="A644" s="154" t="s">
        <v>621</v>
      </c>
      <c r="B644" s="151" t="s">
        <v>622</v>
      </c>
      <c r="C644" s="155">
        <v>335</v>
      </c>
      <c r="D644" s="155">
        <v>335</v>
      </c>
      <c r="E644" s="155">
        <v>335</v>
      </c>
      <c r="F644" s="155"/>
      <c r="G644" s="155"/>
      <c r="H644" s="155"/>
      <c r="I644" s="155"/>
      <c r="J644" s="155"/>
      <c r="K644" s="155"/>
      <c r="L644" s="159"/>
      <c r="M644" s="159"/>
    </row>
    <row r="645" ht="16.5" spans="1:13">
      <c r="A645" s="156"/>
      <c r="B645" s="157" t="s">
        <v>1268</v>
      </c>
      <c r="C645" s="158">
        <v>35</v>
      </c>
      <c r="D645" s="158">
        <v>35</v>
      </c>
      <c r="E645" s="158">
        <v>35</v>
      </c>
      <c r="F645" s="158"/>
      <c r="G645" s="158"/>
      <c r="H645" s="158"/>
      <c r="I645" s="158"/>
      <c r="J645" s="158"/>
      <c r="K645" s="158"/>
      <c r="L645" s="159"/>
      <c r="M645" s="159"/>
    </row>
    <row r="646" ht="16.5" spans="1:13">
      <c r="A646" s="156"/>
      <c r="B646" s="157" t="s">
        <v>1269</v>
      </c>
      <c r="C646" s="158">
        <v>300</v>
      </c>
      <c r="D646" s="158">
        <v>300</v>
      </c>
      <c r="E646" s="158">
        <v>300</v>
      </c>
      <c r="F646" s="158"/>
      <c r="G646" s="158"/>
      <c r="H646" s="158"/>
      <c r="I646" s="158"/>
      <c r="J646" s="158"/>
      <c r="K646" s="158"/>
      <c r="L646" s="159"/>
      <c r="M646" s="159"/>
    </row>
    <row r="647" ht="16.5" spans="1:13">
      <c r="A647" s="154" t="s">
        <v>623</v>
      </c>
      <c r="B647" s="151" t="s">
        <v>624</v>
      </c>
      <c r="C647" s="155">
        <v>254</v>
      </c>
      <c r="D647" s="155">
        <v>254</v>
      </c>
      <c r="E647" s="155">
        <v>254</v>
      </c>
      <c r="F647" s="155"/>
      <c r="G647" s="155"/>
      <c r="H647" s="155"/>
      <c r="I647" s="155"/>
      <c r="J647" s="155"/>
      <c r="K647" s="155"/>
      <c r="L647" s="159"/>
      <c r="M647" s="159"/>
    </row>
    <row r="648" ht="16.5" spans="1:13">
      <c r="A648" s="156"/>
      <c r="B648" s="157" t="s">
        <v>1270</v>
      </c>
      <c r="C648" s="158">
        <v>220</v>
      </c>
      <c r="D648" s="158">
        <v>220</v>
      </c>
      <c r="E648" s="158">
        <v>220</v>
      </c>
      <c r="F648" s="158"/>
      <c r="G648" s="158"/>
      <c r="H648" s="158"/>
      <c r="I648" s="158"/>
      <c r="J648" s="158"/>
      <c r="K648" s="158"/>
      <c r="L648" s="159"/>
      <c r="M648" s="159"/>
    </row>
    <row r="649" ht="16.5" spans="1:13">
      <c r="A649" s="156"/>
      <c r="B649" s="157" t="s">
        <v>1271</v>
      </c>
      <c r="C649" s="158">
        <v>5</v>
      </c>
      <c r="D649" s="158">
        <v>5</v>
      </c>
      <c r="E649" s="158">
        <v>5</v>
      </c>
      <c r="F649" s="158"/>
      <c r="G649" s="158"/>
      <c r="H649" s="158"/>
      <c r="I649" s="158"/>
      <c r="J649" s="158"/>
      <c r="K649" s="158"/>
      <c r="L649" s="159"/>
      <c r="M649" s="159"/>
    </row>
    <row r="650" ht="16.5" spans="1:13">
      <c r="A650" s="156"/>
      <c r="B650" s="157" t="s">
        <v>1272</v>
      </c>
      <c r="C650" s="158">
        <v>10</v>
      </c>
      <c r="D650" s="158">
        <v>10</v>
      </c>
      <c r="E650" s="158">
        <v>10</v>
      </c>
      <c r="F650" s="158"/>
      <c r="G650" s="158"/>
      <c r="H650" s="158"/>
      <c r="I650" s="158"/>
      <c r="J650" s="158"/>
      <c r="K650" s="158"/>
      <c r="L650" s="159"/>
      <c r="M650" s="159"/>
    </row>
    <row r="651" ht="16.5" spans="1:13">
      <c r="A651" s="156"/>
      <c r="B651" s="157" t="s">
        <v>1273</v>
      </c>
      <c r="C651" s="158">
        <v>4.5</v>
      </c>
      <c r="D651" s="158">
        <v>4.5</v>
      </c>
      <c r="E651" s="158">
        <v>4.5</v>
      </c>
      <c r="F651" s="158"/>
      <c r="G651" s="158"/>
      <c r="H651" s="158"/>
      <c r="I651" s="158"/>
      <c r="J651" s="158"/>
      <c r="K651" s="158"/>
      <c r="L651" s="159"/>
      <c r="M651" s="159"/>
    </row>
    <row r="652" ht="16.5" spans="1:13">
      <c r="A652" s="156"/>
      <c r="B652" s="157" t="s">
        <v>1274</v>
      </c>
      <c r="C652" s="158">
        <v>7.5</v>
      </c>
      <c r="D652" s="158">
        <v>7.5</v>
      </c>
      <c r="E652" s="158">
        <v>7.5</v>
      </c>
      <c r="F652" s="158"/>
      <c r="G652" s="158"/>
      <c r="H652" s="158"/>
      <c r="I652" s="158"/>
      <c r="J652" s="158"/>
      <c r="K652" s="158"/>
      <c r="L652" s="159"/>
      <c r="M652" s="159"/>
    </row>
    <row r="653" ht="16.5" spans="1:13">
      <c r="A653" s="156"/>
      <c r="B653" s="157" t="s">
        <v>1275</v>
      </c>
      <c r="C653" s="158">
        <v>7</v>
      </c>
      <c r="D653" s="158">
        <v>7</v>
      </c>
      <c r="E653" s="158">
        <v>7</v>
      </c>
      <c r="F653" s="158"/>
      <c r="G653" s="158"/>
      <c r="H653" s="158"/>
      <c r="I653" s="158"/>
      <c r="J653" s="158"/>
      <c r="K653" s="158"/>
      <c r="L653" s="159"/>
      <c r="M653" s="159"/>
    </row>
    <row r="654" ht="16.5" spans="1:13">
      <c r="A654" s="154" t="s">
        <v>625</v>
      </c>
      <c r="B654" s="151" t="s">
        <v>626</v>
      </c>
      <c r="C654" s="155">
        <v>22.76</v>
      </c>
      <c r="D654" s="155">
        <v>22.76</v>
      </c>
      <c r="E654" s="155">
        <v>22.76</v>
      </c>
      <c r="F654" s="155"/>
      <c r="G654" s="155"/>
      <c r="H654" s="155"/>
      <c r="I654" s="155"/>
      <c r="J654" s="155"/>
      <c r="K654" s="155"/>
      <c r="L654" s="159"/>
      <c r="M654" s="159"/>
    </row>
    <row r="655" ht="16.5" spans="1:13">
      <c r="A655" s="156"/>
      <c r="B655" s="157" t="s">
        <v>1276</v>
      </c>
      <c r="C655" s="158">
        <v>11.76</v>
      </c>
      <c r="D655" s="158">
        <v>11.76</v>
      </c>
      <c r="E655" s="158">
        <v>11.76</v>
      </c>
      <c r="F655" s="158"/>
      <c r="G655" s="158"/>
      <c r="H655" s="158"/>
      <c r="I655" s="158"/>
      <c r="J655" s="158"/>
      <c r="K655" s="158"/>
      <c r="L655" s="159"/>
      <c r="M655" s="159"/>
    </row>
    <row r="656" ht="16.5" spans="1:13">
      <c r="A656" s="156"/>
      <c r="B656" s="157" t="s">
        <v>1277</v>
      </c>
      <c r="C656" s="158">
        <v>8</v>
      </c>
      <c r="D656" s="158">
        <v>8</v>
      </c>
      <c r="E656" s="158">
        <v>8</v>
      </c>
      <c r="F656" s="158"/>
      <c r="G656" s="158"/>
      <c r="H656" s="158"/>
      <c r="I656" s="158"/>
      <c r="J656" s="158"/>
      <c r="K656" s="158"/>
      <c r="L656" s="159"/>
      <c r="M656" s="159"/>
    </row>
    <row r="657" ht="16.5" spans="1:13">
      <c r="A657" s="156"/>
      <c r="B657" s="157" t="s">
        <v>1278</v>
      </c>
      <c r="C657" s="158">
        <v>3</v>
      </c>
      <c r="D657" s="158">
        <v>3</v>
      </c>
      <c r="E657" s="158">
        <v>3</v>
      </c>
      <c r="F657" s="158"/>
      <c r="G657" s="158"/>
      <c r="H657" s="158"/>
      <c r="I657" s="158"/>
      <c r="J657" s="158"/>
      <c r="K657" s="158"/>
      <c r="L657" s="159"/>
      <c r="M657" s="159"/>
    </row>
    <row r="658" ht="16.5" spans="1:13">
      <c r="A658" s="150"/>
      <c r="B658" s="151" t="s">
        <v>627</v>
      </c>
      <c r="C658" s="153">
        <v>11800.331457</v>
      </c>
      <c r="D658" s="153">
        <v>11043.111457</v>
      </c>
      <c r="E658" s="153">
        <v>9743.971457</v>
      </c>
      <c r="F658" s="153">
        <v>1299.14</v>
      </c>
      <c r="G658" s="153">
        <v>749.22</v>
      </c>
      <c r="H658" s="153">
        <v>8</v>
      </c>
      <c r="I658" s="153">
        <v>0</v>
      </c>
      <c r="J658" s="153">
        <v>0</v>
      </c>
      <c r="K658" s="153">
        <v>0</v>
      </c>
      <c r="L658" s="160"/>
      <c r="M658" s="161">
        <v>8</v>
      </c>
    </row>
    <row r="659" ht="16.5" spans="1:13">
      <c r="A659" s="154" t="s">
        <v>628</v>
      </c>
      <c r="B659" s="151" t="s">
        <v>629</v>
      </c>
      <c r="C659" s="155">
        <v>75.68</v>
      </c>
      <c r="D659" s="155">
        <v>75.68</v>
      </c>
      <c r="E659" s="155">
        <v>75.68</v>
      </c>
      <c r="F659" s="155"/>
      <c r="G659" s="155"/>
      <c r="H659" s="155"/>
      <c r="I659" s="155"/>
      <c r="J659" s="155"/>
      <c r="K659" s="155"/>
      <c r="L659" s="159"/>
      <c r="M659" s="159"/>
    </row>
    <row r="660" ht="16.5" spans="1:13">
      <c r="A660" s="156"/>
      <c r="B660" s="157" t="s">
        <v>1279</v>
      </c>
      <c r="C660" s="158">
        <v>58.18</v>
      </c>
      <c r="D660" s="158">
        <v>58.18</v>
      </c>
      <c r="E660" s="158">
        <v>58.18</v>
      </c>
      <c r="F660" s="158"/>
      <c r="G660" s="158"/>
      <c r="H660" s="158"/>
      <c r="I660" s="158"/>
      <c r="J660" s="158"/>
      <c r="K660" s="158"/>
      <c r="L660" s="159"/>
      <c r="M660" s="159"/>
    </row>
    <row r="661" ht="16.5" spans="1:13">
      <c r="A661" s="156"/>
      <c r="B661" s="157" t="s">
        <v>973</v>
      </c>
      <c r="C661" s="158">
        <v>17.5</v>
      </c>
      <c r="D661" s="158">
        <v>17.5</v>
      </c>
      <c r="E661" s="158">
        <v>17.5</v>
      </c>
      <c r="F661" s="158"/>
      <c r="G661" s="158"/>
      <c r="H661" s="158"/>
      <c r="I661" s="158"/>
      <c r="J661" s="158"/>
      <c r="K661" s="158"/>
      <c r="L661" s="159"/>
      <c r="M661" s="159"/>
    </row>
    <row r="662" ht="16.5" spans="1:13">
      <c r="A662" s="154" t="s">
        <v>630</v>
      </c>
      <c r="B662" s="151" t="s">
        <v>631</v>
      </c>
      <c r="C662" s="155">
        <v>1492.5</v>
      </c>
      <c r="D662" s="155">
        <v>1492.5</v>
      </c>
      <c r="E662" s="155">
        <v>1492.5</v>
      </c>
      <c r="F662" s="155"/>
      <c r="G662" s="155"/>
      <c r="H662" s="155"/>
      <c r="I662" s="155"/>
      <c r="J662" s="155"/>
      <c r="K662" s="155"/>
      <c r="L662" s="159"/>
      <c r="M662" s="159"/>
    </row>
    <row r="663" ht="16.5" spans="1:13">
      <c r="A663" s="156"/>
      <c r="B663" s="157" t="s">
        <v>1280</v>
      </c>
      <c r="C663" s="158">
        <v>780</v>
      </c>
      <c r="D663" s="158">
        <v>780</v>
      </c>
      <c r="E663" s="158">
        <v>780</v>
      </c>
      <c r="F663" s="158"/>
      <c r="G663" s="158"/>
      <c r="H663" s="158"/>
      <c r="I663" s="158"/>
      <c r="J663" s="158"/>
      <c r="K663" s="158"/>
      <c r="L663" s="159"/>
      <c r="M663" s="159"/>
    </row>
    <row r="664" ht="16.5" spans="1:13">
      <c r="A664" s="156"/>
      <c r="B664" s="157" t="s">
        <v>1281</v>
      </c>
      <c r="C664" s="158">
        <v>15</v>
      </c>
      <c r="D664" s="158">
        <v>15</v>
      </c>
      <c r="E664" s="158">
        <v>15</v>
      </c>
      <c r="F664" s="158"/>
      <c r="G664" s="158"/>
      <c r="H664" s="158"/>
      <c r="I664" s="158"/>
      <c r="J664" s="158"/>
      <c r="K664" s="158"/>
      <c r="L664" s="159"/>
      <c r="M664" s="159"/>
    </row>
    <row r="665" ht="16.5" spans="1:13">
      <c r="A665" s="156"/>
      <c r="B665" s="157" t="s">
        <v>1282</v>
      </c>
      <c r="C665" s="158">
        <v>30</v>
      </c>
      <c r="D665" s="158">
        <v>30</v>
      </c>
      <c r="E665" s="158">
        <v>30</v>
      </c>
      <c r="F665" s="158"/>
      <c r="G665" s="158"/>
      <c r="H665" s="158"/>
      <c r="I665" s="158"/>
      <c r="J665" s="158"/>
      <c r="K665" s="158"/>
      <c r="L665" s="159"/>
      <c r="M665" s="159"/>
    </row>
    <row r="666" ht="16.5" spans="1:13">
      <c r="A666" s="156"/>
      <c r="B666" s="157" t="s">
        <v>1283</v>
      </c>
      <c r="C666" s="158">
        <v>70</v>
      </c>
      <c r="D666" s="158">
        <v>70</v>
      </c>
      <c r="E666" s="158">
        <v>70</v>
      </c>
      <c r="F666" s="158"/>
      <c r="G666" s="158"/>
      <c r="H666" s="158"/>
      <c r="I666" s="158"/>
      <c r="J666" s="158"/>
      <c r="K666" s="158"/>
      <c r="L666" s="159"/>
      <c r="M666" s="159"/>
    </row>
    <row r="667" ht="16.5" spans="1:13">
      <c r="A667" s="156"/>
      <c r="B667" s="157" t="s">
        <v>1284</v>
      </c>
      <c r="C667" s="158">
        <v>6</v>
      </c>
      <c r="D667" s="158">
        <v>6</v>
      </c>
      <c r="E667" s="158">
        <v>6</v>
      </c>
      <c r="F667" s="158"/>
      <c r="G667" s="158"/>
      <c r="H667" s="158"/>
      <c r="I667" s="158"/>
      <c r="J667" s="158"/>
      <c r="K667" s="158"/>
      <c r="L667" s="159"/>
      <c r="M667" s="159"/>
    </row>
    <row r="668" ht="16.5" spans="1:13">
      <c r="A668" s="156"/>
      <c r="B668" s="157" t="s">
        <v>1285</v>
      </c>
      <c r="C668" s="158">
        <v>15</v>
      </c>
      <c r="D668" s="158">
        <v>15</v>
      </c>
      <c r="E668" s="158">
        <v>15</v>
      </c>
      <c r="F668" s="158"/>
      <c r="G668" s="158"/>
      <c r="H668" s="158"/>
      <c r="I668" s="158"/>
      <c r="J668" s="158"/>
      <c r="K668" s="158"/>
      <c r="L668" s="159"/>
      <c r="M668" s="159"/>
    </row>
    <row r="669" ht="16.5" spans="1:13">
      <c r="A669" s="156"/>
      <c r="B669" s="157" t="s">
        <v>1286</v>
      </c>
      <c r="C669" s="158">
        <v>13</v>
      </c>
      <c r="D669" s="158">
        <v>13</v>
      </c>
      <c r="E669" s="158">
        <v>13</v>
      </c>
      <c r="F669" s="158"/>
      <c r="G669" s="158"/>
      <c r="H669" s="158"/>
      <c r="I669" s="158"/>
      <c r="J669" s="158"/>
      <c r="K669" s="158"/>
      <c r="L669" s="159"/>
      <c r="M669" s="159"/>
    </row>
    <row r="670" ht="16.5" spans="1:13">
      <c r="A670" s="156"/>
      <c r="B670" s="157" t="s">
        <v>1280</v>
      </c>
      <c r="C670" s="158">
        <v>220</v>
      </c>
      <c r="D670" s="158">
        <v>220</v>
      </c>
      <c r="E670" s="158">
        <v>220</v>
      </c>
      <c r="F670" s="158"/>
      <c r="G670" s="158"/>
      <c r="H670" s="158"/>
      <c r="I670" s="158"/>
      <c r="J670" s="158"/>
      <c r="K670" s="158"/>
      <c r="L670" s="159"/>
      <c r="M670" s="159"/>
    </row>
    <row r="671" ht="16.5" spans="1:13">
      <c r="A671" s="156"/>
      <c r="B671" s="157" t="s">
        <v>1287</v>
      </c>
      <c r="C671" s="158">
        <v>83.5</v>
      </c>
      <c r="D671" s="158">
        <v>83.5</v>
      </c>
      <c r="E671" s="158">
        <v>83.5</v>
      </c>
      <c r="F671" s="158"/>
      <c r="G671" s="158"/>
      <c r="H671" s="158"/>
      <c r="I671" s="158"/>
      <c r="J671" s="158"/>
      <c r="K671" s="158"/>
      <c r="L671" s="159"/>
      <c r="M671" s="159"/>
    </row>
    <row r="672" ht="16.5" spans="1:13">
      <c r="A672" s="156"/>
      <c r="B672" s="157" t="s">
        <v>1288</v>
      </c>
      <c r="C672" s="158">
        <v>10</v>
      </c>
      <c r="D672" s="158">
        <v>10</v>
      </c>
      <c r="E672" s="158">
        <v>10</v>
      </c>
      <c r="F672" s="158"/>
      <c r="G672" s="158"/>
      <c r="H672" s="158"/>
      <c r="I672" s="158"/>
      <c r="J672" s="158"/>
      <c r="K672" s="158"/>
      <c r="L672" s="159"/>
      <c r="M672" s="159"/>
    </row>
    <row r="673" ht="16.5" spans="1:13">
      <c r="A673" s="156"/>
      <c r="B673" s="157" t="s">
        <v>1289</v>
      </c>
      <c r="C673" s="158">
        <v>200</v>
      </c>
      <c r="D673" s="158">
        <v>200</v>
      </c>
      <c r="E673" s="158">
        <v>200</v>
      </c>
      <c r="F673" s="158"/>
      <c r="G673" s="158"/>
      <c r="H673" s="158"/>
      <c r="I673" s="158"/>
      <c r="J673" s="158"/>
      <c r="K673" s="158"/>
      <c r="L673" s="159"/>
      <c r="M673" s="159"/>
    </row>
    <row r="674" ht="16.5" spans="1:13">
      <c r="A674" s="156"/>
      <c r="B674" s="157" t="s">
        <v>1290</v>
      </c>
      <c r="C674" s="158">
        <v>10</v>
      </c>
      <c r="D674" s="158">
        <v>10</v>
      </c>
      <c r="E674" s="158">
        <v>10</v>
      </c>
      <c r="F674" s="158"/>
      <c r="G674" s="158"/>
      <c r="H674" s="158"/>
      <c r="I674" s="158"/>
      <c r="J674" s="158"/>
      <c r="K674" s="158"/>
      <c r="L674" s="159"/>
      <c r="M674" s="159"/>
    </row>
    <row r="675" ht="16.5" spans="1:13">
      <c r="A675" s="156"/>
      <c r="B675" s="157" t="s">
        <v>1291</v>
      </c>
      <c r="C675" s="158">
        <v>40</v>
      </c>
      <c r="D675" s="158">
        <v>40</v>
      </c>
      <c r="E675" s="158">
        <v>40</v>
      </c>
      <c r="F675" s="158"/>
      <c r="G675" s="158"/>
      <c r="H675" s="158"/>
      <c r="I675" s="158"/>
      <c r="J675" s="158"/>
      <c r="K675" s="158"/>
      <c r="L675" s="159"/>
      <c r="M675" s="159"/>
    </row>
    <row r="676" ht="16.5" spans="1:13">
      <c r="A676" s="154" t="s">
        <v>632</v>
      </c>
      <c r="B676" s="151" t="s">
        <v>633</v>
      </c>
      <c r="C676" s="155">
        <v>29</v>
      </c>
      <c r="D676" s="155">
        <v>29</v>
      </c>
      <c r="E676" s="155">
        <v>29</v>
      </c>
      <c r="F676" s="155"/>
      <c r="G676" s="155"/>
      <c r="H676" s="155"/>
      <c r="I676" s="155"/>
      <c r="J676" s="155"/>
      <c r="K676" s="155"/>
      <c r="L676" s="159"/>
      <c r="M676" s="159"/>
    </row>
    <row r="677" ht="16.5" spans="1:13">
      <c r="A677" s="156"/>
      <c r="B677" s="157" t="s">
        <v>1292</v>
      </c>
      <c r="C677" s="158">
        <v>12</v>
      </c>
      <c r="D677" s="158">
        <v>12</v>
      </c>
      <c r="E677" s="158">
        <v>12</v>
      </c>
      <c r="F677" s="158"/>
      <c r="G677" s="158"/>
      <c r="H677" s="158"/>
      <c r="I677" s="158"/>
      <c r="J677" s="158"/>
      <c r="K677" s="158"/>
      <c r="L677" s="159"/>
      <c r="M677" s="159"/>
    </row>
    <row r="678" ht="16.5" spans="1:13">
      <c r="A678" s="156"/>
      <c r="B678" s="157" t="s">
        <v>1293</v>
      </c>
      <c r="C678" s="158">
        <v>17</v>
      </c>
      <c r="D678" s="158">
        <v>17</v>
      </c>
      <c r="E678" s="158">
        <v>17</v>
      </c>
      <c r="F678" s="158"/>
      <c r="G678" s="158"/>
      <c r="H678" s="158"/>
      <c r="I678" s="158"/>
      <c r="J678" s="158"/>
      <c r="K678" s="158"/>
      <c r="L678" s="159"/>
      <c r="M678" s="159"/>
    </row>
    <row r="679" ht="16.5" spans="1:13">
      <c r="A679" s="154" t="s">
        <v>634</v>
      </c>
      <c r="B679" s="151" t="s">
        <v>635</v>
      </c>
      <c r="C679" s="155">
        <v>33</v>
      </c>
      <c r="D679" s="155">
        <v>33</v>
      </c>
      <c r="E679" s="155">
        <v>33</v>
      </c>
      <c r="F679" s="155"/>
      <c r="G679" s="155"/>
      <c r="H679" s="155"/>
      <c r="I679" s="155"/>
      <c r="J679" s="155"/>
      <c r="K679" s="155"/>
      <c r="L679" s="159"/>
      <c r="M679" s="159"/>
    </row>
    <row r="680" ht="16.5" spans="1:13">
      <c r="A680" s="156"/>
      <c r="B680" s="157" t="s">
        <v>1294</v>
      </c>
      <c r="C680" s="158">
        <v>18</v>
      </c>
      <c r="D680" s="158">
        <v>18</v>
      </c>
      <c r="E680" s="158">
        <v>18</v>
      </c>
      <c r="F680" s="158"/>
      <c r="G680" s="158"/>
      <c r="H680" s="158"/>
      <c r="I680" s="158"/>
      <c r="J680" s="158"/>
      <c r="K680" s="158"/>
      <c r="L680" s="159"/>
      <c r="M680" s="159"/>
    </row>
    <row r="681" ht="16.5" spans="1:13">
      <c r="A681" s="156"/>
      <c r="B681" s="157" t="s">
        <v>1295</v>
      </c>
      <c r="C681" s="158">
        <v>3</v>
      </c>
      <c r="D681" s="158">
        <v>3</v>
      </c>
      <c r="E681" s="158">
        <v>3</v>
      </c>
      <c r="F681" s="158"/>
      <c r="G681" s="158"/>
      <c r="H681" s="158"/>
      <c r="I681" s="158"/>
      <c r="J681" s="158"/>
      <c r="K681" s="158"/>
      <c r="L681" s="159"/>
      <c r="M681" s="159"/>
    </row>
    <row r="682" ht="16.5" spans="1:13">
      <c r="A682" s="156"/>
      <c r="B682" s="157" t="s">
        <v>1296</v>
      </c>
      <c r="C682" s="158">
        <v>12</v>
      </c>
      <c r="D682" s="158">
        <v>12</v>
      </c>
      <c r="E682" s="158">
        <v>12</v>
      </c>
      <c r="F682" s="158"/>
      <c r="G682" s="158"/>
      <c r="H682" s="158"/>
      <c r="I682" s="158"/>
      <c r="J682" s="158"/>
      <c r="K682" s="158"/>
      <c r="L682" s="159"/>
      <c r="M682" s="159"/>
    </row>
    <row r="683" ht="16.5" spans="1:13">
      <c r="A683" s="154" t="s">
        <v>636</v>
      </c>
      <c r="B683" s="151" t="s">
        <v>637</v>
      </c>
      <c r="C683" s="155">
        <v>5</v>
      </c>
      <c r="D683" s="155">
        <v>5</v>
      </c>
      <c r="E683" s="155">
        <v>5</v>
      </c>
      <c r="F683" s="155"/>
      <c r="G683" s="155"/>
      <c r="H683" s="155"/>
      <c r="I683" s="155"/>
      <c r="J683" s="155"/>
      <c r="K683" s="155"/>
      <c r="L683" s="159"/>
      <c r="M683" s="159"/>
    </row>
    <row r="684" ht="16.5" spans="1:13">
      <c r="A684" s="156"/>
      <c r="B684" s="157" t="s">
        <v>1297</v>
      </c>
      <c r="C684" s="158">
        <v>5</v>
      </c>
      <c r="D684" s="158">
        <v>5</v>
      </c>
      <c r="E684" s="158">
        <v>5</v>
      </c>
      <c r="F684" s="158"/>
      <c r="G684" s="158"/>
      <c r="H684" s="158"/>
      <c r="I684" s="158"/>
      <c r="J684" s="158"/>
      <c r="K684" s="158"/>
      <c r="L684" s="159"/>
      <c r="M684" s="159"/>
    </row>
    <row r="685" ht="16.5" spans="1:13">
      <c r="A685" s="154" t="s">
        <v>638</v>
      </c>
      <c r="B685" s="151" t="s">
        <v>639</v>
      </c>
      <c r="C685" s="155">
        <v>49</v>
      </c>
      <c r="D685" s="155">
        <v>49</v>
      </c>
      <c r="E685" s="155">
        <v>49</v>
      </c>
      <c r="F685" s="155"/>
      <c r="G685" s="155"/>
      <c r="H685" s="155"/>
      <c r="I685" s="155"/>
      <c r="J685" s="155"/>
      <c r="K685" s="155"/>
      <c r="L685" s="159"/>
      <c r="M685" s="159"/>
    </row>
    <row r="686" ht="16.5" spans="1:13">
      <c r="A686" s="156"/>
      <c r="B686" s="157" t="s">
        <v>1298</v>
      </c>
      <c r="C686" s="158">
        <v>30</v>
      </c>
      <c r="D686" s="158">
        <v>30</v>
      </c>
      <c r="E686" s="158">
        <v>30</v>
      </c>
      <c r="F686" s="158"/>
      <c r="G686" s="158"/>
      <c r="H686" s="158"/>
      <c r="I686" s="158"/>
      <c r="J686" s="158"/>
      <c r="K686" s="158"/>
      <c r="L686" s="159"/>
      <c r="M686" s="159"/>
    </row>
    <row r="687" ht="16.5" spans="1:13">
      <c r="A687" s="156"/>
      <c r="B687" s="157" t="s">
        <v>1299</v>
      </c>
      <c r="C687" s="158">
        <v>3</v>
      </c>
      <c r="D687" s="158">
        <v>3</v>
      </c>
      <c r="E687" s="158">
        <v>3</v>
      </c>
      <c r="F687" s="158"/>
      <c r="G687" s="158"/>
      <c r="H687" s="158"/>
      <c r="I687" s="158"/>
      <c r="J687" s="158"/>
      <c r="K687" s="158"/>
      <c r="L687" s="159"/>
      <c r="M687" s="159"/>
    </row>
    <row r="688" ht="16.5" spans="1:13">
      <c r="A688" s="156"/>
      <c r="B688" s="157" t="s">
        <v>1300</v>
      </c>
      <c r="C688" s="158">
        <v>16</v>
      </c>
      <c r="D688" s="158">
        <v>16</v>
      </c>
      <c r="E688" s="158">
        <v>16</v>
      </c>
      <c r="F688" s="158"/>
      <c r="G688" s="158"/>
      <c r="H688" s="158"/>
      <c r="I688" s="158"/>
      <c r="J688" s="158"/>
      <c r="K688" s="158"/>
      <c r="L688" s="159"/>
      <c r="M688" s="159"/>
    </row>
    <row r="689" ht="16.5" spans="1:13">
      <c r="A689" s="154" t="s">
        <v>640</v>
      </c>
      <c r="B689" s="151" t="s">
        <v>641</v>
      </c>
      <c r="C689" s="155">
        <v>222</v>
      </c>
      <c r="D689" s="155">
        <v>222</v>
      </c>
      <c r="E689" s="155">
        <v>222</v>
      </c>
      <c r="F689" s="155"/>
      <c r="G689" s="155"/>
      <c r="H689" s="155"/>
      <c r="I689" s="155"/>
      <c r="J689" s="155"/>
      <c r="K689" s="155"/>
      <c r="L689" s="159"/>
      <c r="M689" s="159"/>
    </row>
    <row r="690" ht="16.5" spans="1:13">
      <c r="A690" s="156"/>
      <c r="B690" s="157" t="s">
        <v>1301</v>
      </c>
      <c r="C690" s="158">
        <v>32</v>
      </c>
      <c r="D690" s="158">
        <v>32</v>
      </c>
      <c r="E690" s="158">
        <v>32</v>
      </c>
      <c r="F690" s="158"/>
      <c r="G690" s="158"/>
      <c r="H690" s="158"/>
      <c r="I690" s="158"/>
      <c r="J690" s="158"/>
      <c r="K690" s="158"/>
      <c r="L690" s="159"/>
      <c r="M690" s="159"/>
    </row>
    <row r="691" ht="16.5" spans="1:13">
      <c r="A691" s="156"/>
      <c r="B691" s="157" t="s">
        <v>973</v>
      </c>
      <c r="C691" s="158">
        <v>80</v>
      </c>
      <c r="D691" s="158">
        <v>80</v>
      </c>
      <c r="E691" s="158">
        <v>80</v>
      </c>
      <c r="F691" s="158"/>
      <c r="G691" s="158"/>
      <c r="H691" s="158"/>
      <c r="I691" s="158"/>
      <c r="J691" s="158"/>
      <c r="K691" s="158"/>
      <c r="L691" s="159"/>
      <c r="M691" s="159"/>
    </row>
    <row r="692" ht="16.5" spans="1:13">
      <c r="A692" s="156"/>
      <c r="B692" s="157" t="s">
        <v>1302</v>
      </c>
      <c r="C692" s="158">
        <v>70</v>
      </c>
      <c r="D692" s="158">
        <v>70</v>
      </c>
      <c r="E692" s="158">
        <v>70</v>
      </c>
      <c r="F692" s="158"/>
      <c r="G692" s="158"/>
      <c r="H692" s="158"/>
      <c r="I692" s="158"/>
      <c r="J692" s="158"/>
      <c r="K692" s="158"/>
      <c r="L692" s="159"/>
      <c r="M692" s="159"/>
    </row>
    <row r="693" ht="16.5" spans="1:13">
      <c r="A693" s="156"/>
      <c r="B693" s="157" t="s">
        <v>1303</v>
      </c>
      <c r="C693" s="158">
        <v>40</v>
      </c>
      <c r="D693" s="158">
        <v>40</v>
      </c>
      <c r="E693" s="158">
        <v>40</v>
      </c>
      <c r="F693" s="158"/>
      <c r="G693" s="158"/>
      <c r="H693" s="158"/>
      <c r="I693" s="158"/>
      <c r="J693" s="158"/>
      <c r="K693" s="158"/>
      <c r="L693" s="159"/>
      <c r="M693" s="159"/>
    </row>
    <row r="694" ht="16.5" spans="1:13">
      <c r="A694" s="154" t="s">
        <v>642</v>
      </c>
      <c r="B694" s="151" t="s">
        <v>643</v>
      </c>
      <c r="C694" s="155">
        <v>4.8</v>
      </c>
      <c r="D694" s="155">
        <v>4.8</v>
      </c>
      <c r="E694" s="155">
        <v>4.8</v>
      </c>
      <c r="F694" s="155"/>
      <c r="G694" s="155"/>
      <c r="H694" s="155"/>
      <c r="I694" s="155"/>
      <c r="J694" s="155"/>
      <c r="K694" s="155"/>
      <c r="L694" s="159"/>
      <c r="M694" s="159"/>
    </row>
    <row r="695" ht="16.5" spans="1:13">
      <c r="A695" s="156"/>
      <c r="B695" s="157" t="s">
        <v>1304</v>
      </c>
      <c r="C695" s="158">
        <v>4.8</v>
      </c>
      <c r="D695" s="158">
        <v>4.8</v>
      </c>
      <c r="E695" s="158">
        <v>4.8</v>
      </c>
      <c r="F695" s="158"/>
      <c r="G695" s="158"/>
      <c r="H695" s="158"/>
      <c r="I695" s="158"/>
      <c r="J695" s="158"/>
      <c r="K695" s="158"/>
      <c r="L695" s="159"/>
      <c r="M695" s="159"/>
    </row>
    <row r="696" ht="16.5" spans="1:13">
      <c r="A696" s="154" t="s">
        <v>644</v>
      </c>
      <c r="B696" s="151" t="s">
        <v>645</v>
      </c>
      <c r="C696" s="155">
        <v>1001.3</v>
      </c>
      <c r="D696" s="155">
        <v>1001.3</v>
      </c>
      <c r="E696" s="155">
        <v>1001.3</v>
      </c>
      <c r="F696" s="155"/>
      <c r="G696" s="155"/>
      <c r="H696" s="155"/>
      <c r="I696" s="155"/>
      <c r="J696" s="155"/>
      <c r="K696" s="155"/>
      <c r="L696" s="159"/>
      <c r="M696" s="159"/>
    </row>
    <row r="697" ht="16.5" spans="1:13">
      <c r="A697" s="156"/>
      <c r="B697" s="157" t="s">
        <v>1305</v>
      </c>
      <c r="C697" s="158">
        <v>98</v>
      </c>
      <c r="D697" s="158">
        <v>98</v>
      </c>
      <c r="E697" s="158">
        <v>98</v>
      </c>
      <c r="F697" s="158"/>
      <c r="G697" s="158"/>
      <c r="H697" s="158"/>
      <c r="I697" s="158"/>
      <c r="J697" s="158"/>
      <c r="K697" s="158"/>
      <c r="L697" s="159"/>
      <c r="M697" s="159"/>
    </row>
    <row r="698" ht="16.5" spans="1:13">
      <c r="A698" s="156"/>
      <c r="B698" s="157" t="s">
        <v>1306</v>
      </c>
      <c r="C698" s="158">
        <v>223.3</v>
      </c>
      <c r="D698" s="158">
        <v>223.3</v>
      </c>
      <c r="E698" s="158">
        <v>223.3</v>
      </c>
      <c r="F698" s="158"/>
      <c r="G698" s="158"/>
      <c r="H698" s="158"/>
      <c r="I698" s="158"/>
      <c r="J698" s="158"/>
      <c r="K698" s="158"/>
      <c r="L698" s="159"/>
      <c r="M698" s="159"/>
    </row>
    <row r="699" ht="16.5" spans="1:13">
      <c r="A699" s="156"/>
      <c r="B699" s="157" t="s">
        <v>1307</v>
      </c>
      <c r="C699" s="158">
        <v>300</v>
      </c>
      <c r="D699" s="158">
        <v>300</v>
      </c>
      <c r="E699" s="158">
        <v>300</v>
      </c>
      <c r="F699" s="158"/>
      <c r="G699" s="158"/>
      <c r="H699" s="158"/>
      <c r="I699" s="158"/>
      <c r="J699" s="158"/>
      <c r="K699" s="158"/>
      <c r="L699" s="159"/>
      <c r="M699" s="159"/>
    </row>
    <row r="700" ht="16.5" spans="1:13">
      <c r="A700" s="156"/>
      <c r="B700" s="157" t="s">
        <v>1308</v>
      </c>
      <c r="C700" s="158">
        <v>280</v>
      </c>
      <c r="D700" s="158">
        <v>280</v>
      </c>
      <c r="E700" s="158">
        <v>280</v>
      </c>
      <c r="F700" s="158"/>
      <c r="G700" s="158"/>
      <c r="H700" s="158"/>
      <c r="I700" s="158"/>
      <c r="J700" s="158"/>
      <c r="K700" s="158"/>
      <c r="L700" s="159"/>
      <c r="M700" s="159"/>
    </row>
    <row r="701" ht="16.5" spans="1:13">
      <c r="A701" s="156"/>
      <c r="B701" s="157" t="s">
        <v>1309</v>
      </c>
      <c r="C701" s="158">
        <v>100</v>
      </c>
      <c r="D701" s="158">
        <v>100</v>
      </c>
      <c r="E701" s="158">
        <v>100</v>
      </c>
      <c r="F701" s="158"/>
      <c r="G701" s="158"/>
      <c r="H701" s="158"/>
      <c r="I701" s="158"/>
      <c r="J701" s="158"/>
      <c r="K701" s="158"/>
      <c r="L701" s="159"/>
      <c r="M701" s="159"/>
    </row>
    <row r="702" ht="16.5" spans="1:13">
      <c r="A702" s="154" t="s">
        <v>646</v>
      </c>
      <c r="B702" s="151" t="s">
        <v>647</v>
      </c>
      <c r="C702" s="155">
        <v>1114.877957</v>
      </c>
      <c r="D702" s="155">
        <v>1114.877957</v>
      </c>
      <c r="E702" s="155">
        <v>714.877957</v>
      </c>
      <c r="F702" s="155">
        <v>400</v>
      </c>
      <c r="G702" s="155"/>
      <c r="H702" s="155"/>
      <c r="I702" s="155"/>
      <c r="J702" s="155"/>
      <c r="K702" s="155"/>
      <c r="L702" s="159"/>
      <c r="M702" s="159"/>
    </row>
    <row r="703" ht="16.5" spans="1:13">
      <c r="A703" s="156"/>
      <c r="B703" s="157" t="s">
        <v>1310</v>
      </c>
      <c r="C703" s="158">
        <v>140</v>
      </c>
      <c r="D703" s="158">
        <v>140</v>
      </c>
      <c r="E703" s="158">
        <v>140</v>
      </c>
      <c r="F703" s="158"/>
      <c r="G703" s="158"/>
      <c r="H703" s="158"/>
      <c r="I703" s="158"/>
      <c r="J703" s="158"/>
      <c r="K703" s="158"/>
      <c r="L703" s="159"/>
      <c r="M703" s="159"/>
    </row>
    <row r="704" ht="16.5" spans="1:13">
      <c r="A704" s="156"/>
      <c r="B704" s="157" t="s">
        <v>1311</v>
      </c>
      <c r="C704" s="158">
        <v>93</v>
      </c>
      <c r="D704" s="158">
        <v>93</v>
      </c>
      <c r="E704" s="158">
        <v>93</v>
      </c>
      <c r="F704" s="158"/>
      <c r="G704" s="158"/>
      <c r="H704" s="158"/>
      <c r="I704" s="158"/>
      <c r="J704" s="158"/>
      <c r="K704" s="158"/>
      <c r="L704" s="159"/>
      <c r="M704" s="159"/>
    </row>
    <row r="705" ht="16.5" spans="1:13">
      <c r="A705" s="156"/>
      <c r="B705" s="157" t="s">
        <v>1312</v>
      </c>
      <c r="C705" s="158">
        <v>14</v>
      </c>
      <c r="D705" s="158">
        <v>14</v>
      </c>
      <c r="E705" s="158">
        <v>14</v>
      </c>
      <c r="F705" s="158"/>
      <c r="G705" s="158"/>
      <c r="H705" s="158"/>
      <c r="I705" s="158"/>
      <c r="J705" s="158"/>
      <c r="K705" s="158"/>
      <c r="L705" s="159"/>
      <c r="M705" s="159"/>
    </row>
    <row r="706" ht="16.5" spans="1:13">
      <c r="A706" s="156"/>
      <c r="B706" s="157" t="s">
        <v>1313</v>
      </c>
      <c r="C706" s="158">
        <v>5</v>
      </c>
      <c r="D706" s="158">
        <v>5</v>
      </c>
      <c r="E706" s="158">
        <v>5</v>
      </c>
      <c r="F706" s="158"/>
      <c r="G706" s="158"/>
      <c r="H706" s="158"/>
      <c r="I706" s="158"/>
      <c r="J706" s="158"/>
      <c r="K706" s="158"/>
      <c r="L706" s="159"/>
      <c r="M706" s="159"/>
    </row>
    <row r="707" ht="16.5" spans="1:13">
      <c r="A707" s="156"/>
      <c r="B707" s="157" t="s">
        <v>1314</v>
      </c>
      <c r="C707" s="158">
        <v>400</v>
      </c>
      <c r="D707" s="158">
        <v>400</v>
      </c>
      <c r="E707" s="158"/>
      <c r="F707" s="158">
        <v>400</v>
      </c>
      <c r="G707" s="158"/>
      <c r="H707" s="158"/>
      <c r="I707" s="158"/>
      <c r="J707" s="158"/>
      <c r="K707" s="158"/>
      <c r="L707" s="159"/>
      <c r="M707" s="159"/>
    </row>
    <row r="708" ht="16.5" spans="1:13">
      <c r="A708" s="156"/>
      <c r="B708" s="157" t="s">
        <v>1315</v>
      </c>
      <c r="C708" s="158">
        <v>138</v>
      </c>
      <c r="D708" s="158">
        <v>138</v>
      </c>
      <c r="E708" s="158">
        <v>138</v>
      </c>
      <c r="F708" s="158"/>
      <c r="G708" s="158"/>
      <c r="H708" s="158"/>
      <c r="I708" s="158"/>
      <c r="J708" s="158"/>
      <c r="K708" s="158"/>
      <c r="L708" s="159"/>
      <c r="M708" s="159"/>
    </row>
    <row r="709" ht="16.5" spans="1:13">
      <c r="A709" s="156"/>
      <c r="B709" s="157" t="s">
        <v>1316</v>
      </c>
      <c r="C709" s="158">
        <v>324.877957</v>
      </c>
      <c r="D709" s="158">
        <v>324.877957</v>
      </c>
      <c r="E709" s="158">
        <v>324.877957</v>
      </c>
      <c r="F709" s="158"/>
      <c r="G709" s="158"/>
      <c r="H709" s="158"/>
      <c r="I709" s="158"/>
      <c r="J709" s="158"/>
      <c r="K709" s="158"/>
      <c r="L709" s="159"/>
      <c r="M709" s="159"/>
    </row>
    <row r="710" ht="16.5" spans="1:13">
      <c r="A710" s="154" t="s">
        <v>648</v>
      </c>
      <c r="B710" s="151" t="s">
        <v>649</v>
      </c>
      <c r="C710" s="155">
        <v>3911.2456</v>
      </c>
      <c r="D710" s="155">
        <v>3911.2456</v>
      </c>
      <c r="E710" s="155">
        <v>3911.2456</v>
      </c>
      <c r="F710" s="155"/>
      <c r="G710" s="155"/>
      <c r="H710" s="155"/>
      <c r="I710" s="155"/>
      <c r="J710" s="155"/>
      <c r="K710" s="155"/>
      <c r="L710" s="159"/>
      <c r="M710" s="159"/>
    </row>
    <row r="711" ht="16.5" spans="1:13">
      <c r="A711" s="156"/>
      <c r="B711" s="157" t="s">
        <v>1317</v>
      </c>
      <c r="C711" s="158">
        <v>45</v>
      </c>
      <c r="D711" s="158">
        <v>45</v>
      </c>
      <c r="E711" s="158">
        <v>45</v>
      </c>
      <c r="F711" s="158"/>
      <c r="G711" s="158"/>
      <c r="H711" s="158"/>
      <c r="I711" s="158"/>
      <c r="J711" s="158"/>
      <c r="K711" s="158"/>
      <c r="L711" s="159"/>
      <c r="M711" s="159"/>
    </row>
    <row r="712" ht="16.5" spans="1:13">
      <c r="A712" s="156"/>
      <c r="B712" s="157" t="s">
        <v>1318</v>
      </c>
      <c r="C712" s="158">
        <v>400</v>
      </c>
      <c r="D712" s="158">
        <v>400</v>
      </c>
      <c r="E712" s="158">
        <v>400</v>
      </c>
      <c r="F712" s="158"/>
      <c r="G712" s="158"/>
      <c r="H712" s="158"/>
      <c r="I712" s="158"/>
      <c r="J712" s="158"/>
      <c r="K712" s="158"/>
      <c r="L712" s="159"/>
      <c r="M712" s="159"/>
    </row>
    <row r="713" ht="16.5" spans="1:13">
      <c r="A713" s="156"/>
      <c r="B713" s="157" t="s">
        <v>1319</v>
      </c>
      <c r="C713" s="158">
        <v>200</v>
      </c>
      <c r="D713" s="158">
        <v>200</v>
      </c>
      <c r="E713" s="158">
        <v>200</v>
      </c>
      <c r="F713" s="158"/>
      <c r="G713" s="158"/>
      <c r="H713" s="158"/>
      <c r="I713" s="158"/>
      <c r="J713" s="158"/>
      <c r="K713" s="158"/>
      <c r="L713" s="159"/>
      <c r="M713" s="159"/>
    </row>
    <row r="714" ht="16.5" spans="1:13">
      <c r="A714" s="156"/>
      <c r="B714" s="157" t="s">
        <v>1320</v>
      </c>
      <c r="C714" s="158">
        <v>228</v>
      </c>
      <c r="D714" s="158">
        <v>228</v>
      </c>
      <c r="E714" s="158">
        <v>228</v>
      </c>
      <c r="F714" s="158"/>
      <c r="G714" s="158"/>
      <c r="H714" s="158"/>
      <c r="I714" s="158"/>
      <c r="J714" s="158"/>
      <c r="K714" s="158"/>
      <c r="L714" s="159"/>
      <c r="M714" s="159"/>
    </row>
    <row r="715" ht="16.5" spans="1:13">
      <c r="A715" s="156"/>
      <c r="B715" s="157" t="s">
        <v>1321</v>
      </c>
      <c r="C715" s="158">
        <v>12</v>
      </c>
      <c r="D715" s="158">
        <v>12</v>
      </c>
      <c r="E715" s="158">
        <v>12</v>
      </c>
      <c r="F715" s="158"/>
      <c r="G715" s="158"/>
      <c r="H715" s="158"/>
      <c r="I715" s="158"/>
      <c r="J715" s="158"/>
      <c r="K715" s="158"/>
      <c r="L715" s="159"/>
      <c r="M715" s="159"/>
    </row>
    <row r="716" ht="16.5" spans="1:13">
      <c r="A716" s="156"/>
      <c r="B716" s="157" t="s">
        <v>1322</v>
      </c>
      <c r="C716" s="158">
        <v>1330</v>
      </c>
      <c r="D716" s="158">
        <v>1330</v>
      </c>
      <c r="E716" s="158">
        <v>1330</v>
      </c>
      <c r="F716" s="158"/>
      <c r="G716" s="158"/>
      <c r="H716" s="158"/>
      <c r="I716" s="158"/>
      <c r="J716" s="158"/>
      <c r="K716" s="158"/>
      <c r="L716" s="159"/>
      <c r="M716" s="159"/>
    </row>
    <row r="717" ht="16.5" spans="1:13">
      <c r="A717" s="156"/>
      <c r="B717" s="157" t="s">
        <v>1323</v>
      </c>
      <c r="C717" s="158">
        <v>1696.2456</v>
      </c>
      <c r="D717" s="158">
        <v>1696.2456</v>
      </c>
      <c r="E717" s="158">
        <v>1696.2456</v>
      </c>
      <c r="F717" s="158"/>
      <c r="G717" s="158"/>
      <c r="H717" s="158"/>
      <c r="I717" s="158"/>
      <c r="J717" s="158"/>
      <c r="K717" s="158"/>
      <c r="L717" s="159"/>
      <c r="M717" s="159"/>
    </row>
    <row r="718" ht="16.5" spans="1:13">
      <c r="A718" s="154" t="s">
        <v>650</v>
      </c>
      <c r="B718" s="151" t="s">
        <v>651</v>
      </c>
      <c r="C718" s="155">
        <v>843.16</v>
      </c>
      <c r="D718" s="155">
        <v>843.16</v>
      </c>
      <c r="E718" s="155">
        <v>843.16</v>
      </c>
      <c r="F718" s="155"/>
      <c r="G718" s="155"/>
      <c r="H718" s="155"/>
      <c r="I718" s="155"/>
      <c r="J718" s="155"/>
      <c r="K718" s="155"/>
      <c r="L718" s="159"/>
      <c r="M718" s="159"/>
    </row>
    <row r="719" ht="16.5" spans="1:13">
      <c r="A719" s="156"/>
      <c r="B719" s="157" t="s">
        <v>1324</v>
      </c>
      <c r="C719" s="158">
        <v>45</v>
      </c>
      <c r="D719" s="158">
        <v>45</v>
      </c>
      <c r="E719" s="158">
        <v>45</v>
      </c>
      <c r="F719" s="158"/>
      <c r="G719" s="158"/>
      <c r="H719" s="158"/>
      <c r="I719" s="158"/>
      <c r="J719" s="158"/>
      <c r="K719" s="158"/>
      <c r="L719" s="159"/>
      <c r="M719" s="159"/>
    </row>
    <row r="720" ht="16.5" spans="1:13">
      <c r="A720" s="156"/>
      <c r="B720" s="157" t="s">
        <v>1325</v>
      </c>
      <c r="C720" s="158">
        <v>10</v>
      </c>
      <c r="D720" s="158">
        <v>10</v>
      </c>
      <c r="E720" s="158">
        <v>10</v>
      </c>
      <c r="F720" s="158"/>
      <c r="G720" s="158"/>
      <c r="H720" s="158"/>
      <c r="I720" s="158"/>
      <c r="J720" s="158"/>
      <c r="K720" s="158"/>
      <c r="L720" s="159"/>
      <c r="M720" s="159"/>
    </row>
    <row r="721" ht="16.5" spans="1:13">
      <c r="A721" s="156"/>
      <c r="B721" s="157" t="s">
        <v>1326</v>
      </c>
      <c r="C721" s="158">
        <v>788.16</v>
      </c>
      <c r="D721" s="158">
        <v>788.16</v>
      </c>
      <c r="E721" s="158">
        <v>788.16</v>
      </c>
      <c r="F721" s="158"/>
      <c r="G721" s="158"/>
      <c r="H721" s="158"/>
      <c r="I721" s="158"/>
      <c r="J721" s="158"/>
      <c r="K721" s="158"/>
      <c r="L721" s="159"/>
      <c r="M721" s="159"/>
    </row>
    <row r="722" ht="16.5" spans="1:13">
      <c r="A722" s="154" t="s">
        <v>652</v>
      </c>
      <c r="B722" s="151" t="s">
        <v>653</v>
      </c>
      <c r="C722" s="155">
        <v>115</v>
      </c>
      <c r="D722" s="155">
        <v>100</v>
      </c>
      <c r="E722" s="155">
        <v>100</v>
      </c>
      <c r="F722" s="155"/>
      <c r="G722" s="155">
        <v>15</v>
      </c>
      <c r="H722" s="155"/>
      <c r="I722" s="155"/>
      <c r="J722" s="155"/>
      <c r="K722" s="155"/>
      <c r="L722" s="159"/>
      <c r="M722" s="159"/>
    </row>
    <row r="723" ht="16.5" spans="1:13">
      <c r="A723" s="156"/>
      <c r="B723" s="157" t="s">
        <v>1327</v>
      </c>
      <c r="C723" s="158">
        <v>100</v>
      </c>
      <c r="D723" s="158">
        <v>100</v>
      </c>
      <c r="E723" s="158">
        <v>100</v>
      </c>
      <c r="F723" s="158"/>
      <c r="G723" s="158"/>
      <c r="H723" s="158"/>
      <c r="I723" s="158"/>
      <c r="J723" s="158"/>
      <c r="K723" s="158"/>
      <c r="L723" s="159"/>
      <c r="M723" s="159"/>
    </row>
    <row r="724" ht="16.5" spans="1:13">
      <c r="A724" s="156"/>
      <c r="B724" s="157" t="s">
        <v>1328</v>
      </c>
      <c r="C724" s="158">
        <v>15</v>
      </c>
      <c r="D724" s="158"/>
      <c r="E724" s="158"/>
      <c r="F724" s="158"/>
      <c r="G724" s="158">
        <v>15</v>
      </c>
      <c r="H724" s="158"/>
      <c r="I724" s="158"/>
      <c r="J724" s="158"/>
      <c r="K724" s="158"/>
      <c r="L724" s="159"/>
      <c r="M724" s="159"/>
    </row>
    <row r="725" ht="16.5" spans="1:13">
      <c r="A725" s="154" t="s">
        <v>654</v>
      </c>
      <c r="B725" s="151" t="s">
        <v>655</v>
      </c>
      <c r="C725" s="155">
        <v>51</v>
      </c>
      <c r="D725" s="155">
        <v>51</v>
      </c>
      <c r="E725" s="155">
        <v>51</v>
      </c>
      <c r="F725" s="155"/>
      <c r="G725" s="155"/>
      <c r="H725" s="155"/>
      <c r="I725" s="155"/>
      <c r="J725" s="155"/>
      <c r="K725" s="155"/>
      <c r="L725" s="159"/>
      <c r="M725" s="159"/>
    </row>
    <row r="726" ht="16.5" spans="1:13">
      <c r="A726" s="156"/>
      <c r="B726" s="157" t="s">
        <v>1329</v>
      </c>
      <c r="C726" s="158">
        <v>51</v>
      </c>
      <c r="D726" s="158">
        <v>51</v>
      </c>
      <c r="E726" s="158">
        <v>51</v>
      </c>
      <c r="F726" s="158"/>
      <c r="G726" s="158"/>
      <c r="H726" s="158"/>
      <c r="I726" s="158"/>
      <c r="J726" s="158"/>
      <c r="K726" s="158"/>
      <c r="L726" s="159"/>
      <c r="M726" s="159"/>
    </row>
    <row r="727" ht="16.5" spans="1:13">
      <c r="A727" s="154" t="s">
        <v>656</v>
      </c>
      <c r="B727" s="151" t="s">
        <v>657</v>
      </c>
      <c r="C727" s="155">
        <v>391.4623</v>
      </c>
      <c r="D727" s="155">
        <v>391.4623</v>
      </c>
      <c r="E727" s="155">
        <v>391.4623</v>
      </c>
      <c r="F727" s="155"/>
      <c r="G727" s="155"/>
      <c r="H727" s="155"/>
      <c r="I727" s="155"/>
      <c r="J727" s="155"/>
      <c r="K727" s="155"/>
      <c r="L727" s="159"/>
      <c r="M727" s="159"/>
    </row>
    <row r="728" ht="16.5" spans="1:13">
      <c r="A728" s="156"/>
      <c r="B728" s="157" t="s">
        <v>1330</v>
      </c>
      <c r="C728" s="158">
        <v>98</v>
      </c>
      <c r="D728" s="158">
        <v>98</v>
      </c>
      <c r="E728" s="158">
        <v>98</v>
      </c>
      <c r="F728" s="158"/>
      <c r="G728" s="158"/>
      <c r="H728" s="158"/>
      <c r="I728" s="158"/>
      <c r="J728" s="158"/>
      <c r="K728" s="158"/>
      <c r="L728" s="159"/>
      <c r="M728" s="159"/>
    </row>
    <row r="729" ht="16.5" spans="1:13">
      <c r="A729" s="156"/>
      <c r="B729" s="157" t="s">
        <v>1331</v>
      </c>
      <c r="C729" s="158">
        <v>100</v>
      </c>
      <c r="D729" s="158">
        <v>100</v>
      </c>
      <c r="E729" s="158">
        <v>100</v>
      </c>
      <c r="F729" s="158"/>
      <c r="G729" s="158"/>
      <c r="H729" s="158"/>
      <c r="I729" s="158"/>
      <c r="J729" s="158"/>
      <c r="K729" s="158"/>
      <c r="L729" s="159"/>
      <c r="M729" s="159"/>
    </row>
    <row r="730" ht="16.5" spans="1:13">
      <c r="A730" s="156"/>
      <c r="B730" s="157" t="s">
        <v>995</v>
      </c>
      <c r="C730" s="158">
        <v>1.5</v>
      </c>
      <c r="D730" s="158">
        <v>1.5</v>
      </c>
      <c r="E730" s="158">
        <v>1.5</v>
      </c>
      <c r="F730" s="158"/>
      <c r="G730" s="158"/>
      <c r="H730" s="158"/>
      <c r="I730" s="158"/>
      <c r="J730" s="158"/>
      <c r="K730" s="158"/>
      <c r="L730" s="159"/>
      <c r="M730" s="159"/>
    </row>
    <row r="731" ht="16.5" spans="1:13">
      <c r="A731" s="156"/>
      <c r="B731" s="157" t="s">
        <v>1332</v>
      </c>
      <c r="C731" s="158">
        <v>191.9623</v>
      </c>
      <c r="D731" s="158">
        <v>191.9623</v>
      </c>
      <c r="E731" s="158">
        <v>191.9623</v>
      </c>
      <c r="F731" s="158"/>
      <c r="G731" s="158"/>
      <c r="H731" s="158"/>
      <c r="I731" s="158"/>
      <c r="J731" s="158"/>
      <c r="K731" s="158"/>
      <c r="L731" s="159"/>
      <c r="M731" s="159"/>
    </row>
    <row r="732" ht="16.5" spans="1:13">
      <c r="A732" s="154" t="s">
        <v>658</v>
      </c>
      <c r="B732" s="151" t="s">
        <v>659</v>
      </c>
      <c r="C732" s="155">
        <v>446</v>
      </c>
      <c r="D732" s="155">
        <v>116</v>
      </c>
      <c r="E732" s="155">
        <v>116</v>
      </c>
      <c r="F732" s="155"/>
      <c r="G732" s="155">
        <v>330</v>
      </c>
      <c r="H732" s="155"/>
      <c r="I732" s="155"/>
      <c r="J732" s="155"/>
      <c r="K732" s="155"/>
      <c r="L732" s="159"/>
      <c r="M732" s="159"/>
    </row>
    <row r="733" ht="16.5" spans="1:13">
      <c r="A733" s="156"/>
      <c r="B733" s="157" t="s">
        <v>1333</v>
      </c>
      <c r="C733" s="158">
        <v>330</v>
      </c>
      <c r="D733" s="158"/>
      <c r="E733" s="158"/>
      <c r="F733" s="158"/>
      <c r="G733" s="158">
        <v>330</v>
      </c>
      <c r="H733" s="158"/>
      <c r="I733" s="158"/>
      <c r="J733" s="158"/>
      <c r="K733" s="158"/>
      <c r="L733" s="159"/>
      <c r="M733" s="159"/>
    </row>
    <row r="734" ht="16.5" spans="1:13">
      <c r="A734" s="156"/>
      <c r="B734" s="157" t="s">
        <v>1334</v>
      </c>
      <c r="C734" s="158">
        <v>58</v>
      </c>
      <c r="D734" s="158">
        <v>58</v>
      </c>
      <c r="E734" s="158">
        <v>58</v>
      </c>
      <c r="F734" s="158"/>
      <c r="G734" s="158"/>
      <c r="H734" s="158"/>
      <c r="I734" s="158"/>
      <c r="J734" s="158"/>
      <c r="K734" s="158"/>
      <c r="L734" s="159"/>
      <c r="M734" s="159"/>
    </row>
    <row r="735" ht="16.5" spans="1:13">
      <c r="A735" s="156"/>
      <c r="B735" s="157" t="s">
        <v>1335</v>
      </c>
      <c r="C735" s="158">
        <v>58</v>
      </c>
      <c r="D735" s="158">
        <v>58</v>
      </c>
      <c r="E735" s="158">
        <v>58</v>
      </c>
      <c r="F735" s="158"/>
      <c r="G735" s="158"/>
      <c r="H735" s="158"/>
      <c r="I735" s="158"/>
      <c r="J735" s="158"/>
      <c r="K735" s="158"/>
      <c r="L735" s="159"/>
      <c r="M735" s="159"/>
    </row>
    <row r="736" ht="16.5" spans="1:13">
      <c r="A736" s="154" t="s">
        <v>660</v>
      </c>
      <c r="B736" s="151" t="s">
        <v>661</v>
      </c>
      <c r="C736" s="155">
        <v>392</v>
      </c>
      <c r="D736" s="155">
        <v>392</v>
      </c>
      <c r="E736" s="155"/>
      <c r="F736" s="155">
        <v>392</v>
      </c>
      <c r="G736" s="155"/>
      <c r="H736" s="155"/>
      <c r="I736" s="155"/>
      <c r="J736" s="155"/>
      <c r="K736" s="155"/>
      <c r="L736" s="159"/>
      <c r="M736" s="159"/>
    </row>
    <row r="737" ht="16.5" spans="1:13">
      <c r="A737" s="156"/>
      <c r="B737" s="157" t="s">
        <v>1336</v>
      </c>
      <c r="C737" s="158">
        <v>392</v>
      </c>
      <c r="D737" s="158">
        <v>392</v>
      </c>
      <c r="E737" s="158"/>
      <c r="F737" s="158">
        <v>392</v>
      </c>
      <c r="G737" s="158"/>
      <c r="H737" s="158"/>
      <c r="I737" s="158"/>
      <c r="J737" s="158"/>
      <c r="K737" s="158"/>
      <c r="L737" s="159"/>
      <c r="M737" s="159"/>
    </row>
    <row r="738" ht="16.5" spans="1:13">
      <c r="A738" s="154" t="s">
        <v>662</v>
      </c>
      <c r="B738" s="151" t="s">
        <v>663</v>
      </c>
      <c r="C738" s="155">
        <v>404.22</v>
      </c>
      <c r="D738" s="155"/>
      <c r="E738" s="155"/>
      <c r="F738" s="155"/>
      <c r="G738" s="155">
        <v>404.22</v>
      </c>
      <c r="H738" s="155"/>
      <c r="I738" s="155"/>
      <c r="J738" s="155"/>
      <c r="K738" s="155"/>
      <c r="L738" s="159"/>
      <c r="M738" s="159"/>
    </row>
    <row r="739" ht="16.5" spans="1:13">
      <c r="A739" s="156"/>
      <c r="B739" s="157" t="s">
        <v>1337</v>
      </c>
      <c r="C739" s="158">
        <v>404.22</v>
      </c>
      <c r="D739" s="158"/>
      <c r="E739" s="158"/>
      <c r="F739" s="158"/>
      <c r="G739" s="158">
        <v>404.22</v>
      </c>
      <c r="H739" s="158"/>
      <c r="I739" s="158"/>
      <c r="J739" s="158"/>
      <c r="K739" s="158"/>
      <c r="L739" s="159"/>
      <c r="M739" s="159"/>
    </row>
    <row r="740" ht="16.5" spans="1:13">
      <c r="A740" s="154" t="s">
        <v>674</v>
      </c>
      <c r="B740" s="151" t="s">
        <v>675</v>
      </c>
      <c r="C740" s="155">
        <v>87.2456</v>
      </c>
      <c r="D740" s="155">
        <v>79.2456</v>
      </c>
      <c r="E740" s="155">
        <v>79.2456</v>
      </c>
      <c r="F740" s="155">
        <v>0</v>
      </c>
      <c r="G740" s="155">
        <v>0</v>
      </c>
      <c r="H740" s="155">
        <v>8</v>
      </c>
      <c r="I740" s="155">
        <v>0</v>
      </c>
      <c r="J740" s="155">
        <v>0</v>
      </c>
      <c r="K740" s="155">
        <v>0</v>
      </c>
      <c r="L740" s="159"/>
      <c r="M740" s="159">
        <v>8</v>
      </c>
    </row>
    <row r="741" ht="16.5" spans="1:13">
      <c r="A741" s="156"/>
      <c r="B741" s="157" t="s">
        <v>1338</v>
      </c>
      <c r="C741" s="158">
        <v>10</v>
      </c>
      <c r="D741" s="158">
        <v>10</v>
      </c>
      <c r="E741" s="158">
        <v>10</v>
      </c>
      <c r="F741" s="158"/>
      <c r="G741" s="158"/>
      <c r="H741" s="158"/>
      <c r="I741" s="158"/>
      <c r="J741" s="158"/>
      <c r="K741" s="158"/>
      <c r="L741" s="159"/>
      <c r="M741" s="159"/>
    </row>
    <row r="742" ht="16.5" spans="1:13">
      <c r="A742" s="156"/>
      <c r="B742" s="157" t="s">
        <v>1339</v>
      </c>
      <c r="C742" s="158">
        <v>6.3656</v>
      </c>
      <c r="D742" s="158">
        <v>6.3656</v>
      </c>
      <c r="E742" s="158">
        <v>6.3656</v>
      </c>
      <c r="F742" s="158"/>
      <c r="G742" s="158"/>
      <c r="H742" s="158"/>
      <c r="I742" s="158"/>
      <c r="J742" s="158"/>
      <c r="K742" s="158"/>
      <c r="L742" s="159"/>
      <c r="M742" s="159"/>
    </row>
    <row r="743" ht="16.5" spans="1:13">
      <c r="A743" s="156"/>
      <c r="B743" s="157" t="s">
        <v>1340</v>
      </c>
      <c r="C743" s="158">
        <v>70.88</v>
      </c>
      <c r="D743" s="158">
        <v>62.88</v>
      </c>
      <c r="E743" s="158">
        <v>62.88</v>
      </c>
      <c r="F743" s="158"/>
      <c r="G743" s="158"/>
      <c r="H743" s="158">
        <v>8</v>
      </c>
      <c r="I743" s="158"/>
      <c r="J743" s="158"/>
      <c r="K743" s="158"/>
      <c r="L743" s="159"/>
      <c r="M743" s="159">
        <v>8</v>
      </c>
    </row>
    <row r="744" ht="16.5" spans="1:13">
      <c r="A744" s="154" t="s">
        <v>678</v>
      </c>
      <c r="B744" s="151" t="s">
        <v>679</v>
      </c>
      <c r="C744" s="155">
        <v>63.04</v>
      </c>
      <c r="D744" s="155">
        <v>63.04</v>
      </c>
      <c r="E744" s="155"/>
      <c r="F744" s="155">
        <v>63.04</v>
      </c>
      <c r="G744" s="155"/>
      <c r="H744" s="155"/>
      <c r="I744" s="155"/>
      <c r="J744" s="155"/>
      <c r="K744" s="155"/>
      <c r="L744" s="159"/>
      <c r="M744" s="159"/>
    </row>
    <row r="745" ht="16.5" spans="1:13">
      <c r="A745" s="156"/>
      <c r="B745" s="157" t="s">
        <v>1341</v>
      </c>
      <c r="C745" s="158">
        <v>63.04</v>
      </c>
      <c r="D745" s="158">
        <v>63.04</v>
      </c>
      <c r="E745" s="158"/>
      <c r="F745" s="158">
        <v>63.04</v>
      </c>
      <c r="G745" s="158"/>
      <c r="H745" s="158"/>
      <c r="I745" s="158"/>
      <c r="J745" s="158"/>
      <c r="K745" s="158"/>
      <c r="L745" s="159"/>
      <c r="M745" s="159"/>
    </row>
    <row r="746" ht="16.5" spans="1:13">
      <c r="A746" s="154" t="s">
        <v>682</v>
      </c>
      <c r="B746" s="151" t="s">
        <v>683</v>
      </c>
      <c r="C746" s="155">
        <v>180</v>
      </c>
      <c r="D746" s="155">
        <v>180</v>
      </c>
      <c r="E746" s="155"/>
      <c r="F746" s="155">
        <v>180</v>
      </c>
      <c r="G746" s="155"/>
      <c r="H746" s="155"/>
      <c r="I746" s="155"/>
      <c r="J746" s="155"/>
      <c r="K746" s="155"/>
      <c r="L746" s="159"/>
      <c r="M746" s="159"/>
    </row>
    <row r="747" ht="16.5" spans="1:13">
      <c r="A747" s="156"/>
      <c r="B747" s="157" t="s">
        <v>1342</v>
      </c>
      <c r="C747" s="158">
        <v>180</v>
      </c>
      <c r="D747" s="158">
        <v>180</v>
      </c>
      <c r="E747" s="158"/>
      <c r="F747" s="158">
        <v>180</v>
      </c>
      <c r="G747" s="158"/>
      <c r="H747" s="158"/>
      <c r="I747" s="158"/>
      <c r="J747" s="158"/>
      <c r="K747" s="158"/>
      <c r="L747" s="159"/>
      <c r="M747" s="159"/>
    </row>
    <row r="748" ht="16.5" spans="1:13">
      <c r="A748" s="154" t="s">
        <v>684</v>
      </c>
      <c r="B748" s="151" t="s">
        <v>685</v>
      </c>
      <c r="C748" s="155">
        <v>106.2</v>
      </c>
      <c r="D748" s="155">
        <v>106.2</v>
      </c>
      <c r="E748" s="155"/>
      <c r="F748" s="155">
        <v>106.2</v>
      </c>
      <c r="G748" s="155"/>
      <c r="H748" s="155"/>
      <c r="I748" s="155"/>
      <c r="J748" s="155"/>
      <c r="K748" s="155"/>
      <c r="L748" s="159"/>
      <c r="M748" s="159"/>
    </row>
    <row r="749" ht="16.5" spans="1:13">
      <c r="A749" s="156"/>
      <c r="B749" s="157" t="s">
        <v>1342</v>
      </c>
      <c r="C749" s="158">
        <v>106.2</v>
      </c>
      <c r="D749" s="158">
        <v>106.2</v>
      </c>
      <c r="E749" s="158"/>
      <c r="F749" s="158">
        <v>106.2</v>
      </c>
      <c r="G749" s="158"/>
      <c r="H749" s="158"/>
      <c r="I749" s="158"/>
      <c r="J749" s="158"/>
      <c r="K749" s="158"/>
      <c r="L749" s="159"/>
      <c r="M749" s="159"/>
    </row>
    <row r="750" ht="16.5" spans="1:13">
      <c r="A750" s="154" t="s">
        <v>686</v>
      </c>
      <c r="B750" s="151" t="s">
        <v>687</v>
      </c>
      <c r="C750" s="155">
        <v>68.5</v>
      </c>
      <c r="D750" s="155">
        <v>68.5</v>
      </c>
      <c r="E750" s="155"/>
      <c r="F750" s="155">
        <v>68.5</v>
      </c>
      <c r="G750" s="155"/>
      <c r="H750" s="155"/>
      <c r="I750" s="155"/>
      <c r="J750" s="155"/>
      <c r="K750" s="155"/>
      <c r="L750" s="159"/>
      <c r="M750" s="159"/>
    </row>
    <row r="751" ht="16.5" spans="1:13">
      <c r="A751" s="156"/>
      <c r="B751" s="157" t="s">
        <v>1342</v>
      </c>
      <c r="C751" s="158">
        <v>68.5</v>
      </c>
      <c r="D751" s="158">
        <v>68.5</v>
      </c>
      <c r="E751" s="158"/>
      <c r="F751" s="158">
        <v>68.5</v>
      </c>
      <c r="G751" s="158"/>
      <c r="H751" s="158"/>
      <c r="I751" s="158"/>
      <c r="J751" s="158"/>
      <c r="K751" s="158"/>
      <c r="L751" s="159"/>
      <c r="M751" s="159"/>
    </row>
    <row r="752" ht="16.5" spans="1:13">
      <c r="A752" s="154" t="s">
        <v>688</v>
      </c>
      <c r="B752" s="151" t="s">
        <v>689</v>
      </c>
      <c r="C752" s="155">
        <v>74</v>
      </c>
      <c r="D752" s="155">
        <v>74</v>
      </c>
      <c r="E752" s="155"/>
      <c r="F752" s="155">
        <v>74</v>
      </c>
      <c r="G752" s="155"/>
      <c r="H752" s="155"/>
      <c r="I752" s="155"/>
      <c r="J752" s="155"/>
      <c r="K752" s="155"/>
      <c r="L752" s="159"/>
      <c r="M752" s="159"/>
    </row>
    <row r="753" ht="16.5" spans="1:13">
      <c r="A753" s="156"/>
      <c r="B753" s="157" t="s">
        <v>1342</v>
      </c>
      <c r="C753" s="158">
        <v>74</v>
      </c>
      <c r="D753" s="158">
        <v>74</v>
      </c>
      <c r="E753" s="158"/>
      <c r="F753" s="158">
        <v>74</v>
      </c>
      <c r="G753" s="158"/>
      <c r="H753" s="158"/>
      <c r="I753" s="158"/>
      <c r="J753" s="158"/>
      <c r="K753" s="158"/>
      <c r="L753" s="159"/>
      <c r="M753" s="159"/>
    </row>
    <row r="754" ht="16.5" spans="1:13">
      <c r="A754" s="154" t="s">
        <v>732</v>
      </c>
      <c r="B754" s="151" t="s">
        <v>733</v>
      </c>
      <c r="C754" s="155">
        <v>7.4</v>
      </c>
      <c r="D754" s="155">
        <v>7.4</v>
      </c>
      <c r="E754" s="155"/>
      <c r="F754" s="155">
        <v>7.4</v>
      </c>
      <c r="G754" s="155"/>
      <c r="H754" s="155"/>
      <c r="I754" s="155"/>
      <c r="J754" s="155"/>
      <c r="K754" s="155"/>
      <c r="L754" s="159"/>
      <c r="M754" s="159"/>
    </row>
    <row r="755" ht="16.5" spans="1:13">
      <c r="A755" s="156"/>
      <c r="B755" s="157" t="s">
        <v>1343</v>
      </c>
      <c r="C755" s="158">
        <v>7.4</v>
      </c>
      <c r="D755" s="158">
        <v>7.4</v>
      </c>
      <c r="E755" s="158"/>
      <c r="F755" s="158">
        <v>7.4</v>
      </c>
      <c r="G755" s="158"/>
      <c r="H755" s="158"/>
      <c r="I755" s="158"/>
      <c r="J755" s="158"/>
      <c r="K755" s="158"/>
      <c r="L755" s="159"/>
      <c r="M755" s="159"/>
    </row>
    <row r="756" ht="16.5" spans="1:13">
      <c r="A756" s="154" t="s">
        <v>736</v>
      </c>
      <c r="B756" s="151" t="s">
        <v>737</v>
      </c>
      <c r="C756" s="155">
        <v>8</v>
      </c>
      <c r="D756" s="155">
        <v>8</v>
      </c>
      <c r="E756" s="155"/>
      <c r="F756" s="155">
        <v>8</v>
      </c>
      <c r="G756" s="155"/>
      <c r="H756" s="155"/>
      <c r="I756" s="155"/>
      <c r="J756" s="155"/>
      <c r="K756" s="155"/>
      <c r="L756" s="159"/>
      <c r="M756" s="159"/>
    </row>
    <row r="757" ht="16.5" spans="1:13">
      <c r="A757" s="156"/>
      <c r="B757" s="157" t="s">
        <v>1344</v>
      </c>
      <c r="C757" s="158">
        <v>8</v>
      </c>
      <c r="D757" s="158">
        <v>8</v>
      </c>
      <c r="E757" s="158"/>
      <c r="F757" s="158">
        <v>8</v>
      </c>
      <c r="G757" s="158"/>
      <c r="H757" s="158"/>
      <c r="I757" s="158"/>
      <c r="J757" s="158"/>
      <c r="K757" s="158"/>
      <c r="L757" s="159"/>
      <c r="M757" s="159"/>
    </row>
    <row r="758" ht="16.5" spans="1:13">
      <c r="A758" s="154" t="s">
        <v>742</v>
      </c>
      <c r="B758" s="151" t="s">
        <v>743</v>
      </c>
      <c r="C758" s="155">
        <v>120</v>
      </c>
      <c r="D758" s="155">
        <v>120</v>
      </c>
      <c r="E758" s="155">
        <v>120</v>
      </c>
      <c r="F758" s="155"/>
      <c r="G758" s="155"/>
      <c r="H758" s="155"/>
      <c r="I758" s="155"/>
      <c r="J758" s="155"/>
      <c r="K758" s="155"/>
      <c r="L758" s="159"/>
      <c r="M758" s="159"/>
    </row>
    <row r="759" ht="16.5" spans="1:13">
      <c r="A759" s="156"/>
      <c r="B759" s="157" t="s">
        <v>1345</v>
      </c>
      <c r="C759" s="158">
        <v>70</v>
      </c>
      <c r="D759" s="158">
        <v>70</v>
      </c>
      <c r="E759" s="158">
        <v>70</v>
      </c>
      <c r="F759" s="158"/>
      <c r="G759" s="158"/>
      <c r="H759" s="158"/>
      <c r="I759" s="158"/>
      <c r="J759" s="158"/>
      <c r="K759" s="158"/>
      <c r="L759" s="159"/>
      <c r="M759" s="159"/>
    </row>
    <row r="760" ht="16.5" spans="1:13">
      <c r="A760" s="156"/>
      <c r="B760" s="157" t="s">
        <v>1346</v>
      </c>
      <c r="C760" s="158">
        <v>50</v>
      </c>
      <c r="D760" s="158">
        <v>50</v>
      </c>
      <c r="E760" s="158">
        <v>50</v>
      </c>
      <c r="F760" s="158"/>
      <c r="G760" s="158"/>
      <c r="H760" s="158"/>
      <c r="I760" s="158"/>
      <c r="J760" s="158"/>
      <c r="K760" s="158"/>
      <c r="L760" s="159"/>
      <c r="M760" s="159"/>
    </row>
    <row r="761" ht="16.5" spans="1:13">
      <c r="A761" s="154" t="s">
        <v>746</v>
      </c>
      <c r="B761" s="151" t="s">
        <v>747</v>
      </c>
      <c r="C761" s="155">
        <v>330</v>
      </c>
      <c r="D761" s="155">
        <v>330</v>
      </c>
      <c r="E761" s="155">
        <v>330</v>
      </c>
      <c r="F761" s="155"/>
      <c r="G761" s="155"/>
      <c r="H761" s="155"/>
      <c r="I761" s="155"/>
      <c r="J761" s="155"/>
      <c r="K761" s="155"/>
      <c r="L761" s="159"/>
      <c r="M761" s="159"/>
    </row>
    <row r="762" ht="16.5" spans="1:13">
      <c r="A762" s="156"/>
      <c r="B762" s="157" t="s">
        <v>1347</v>
      </c>
      <c r="C762" s="158">
        <v>10</v>
      </c>
      <c r="D762" s="158">
        <v>10</v>
      </c>
      <c r="E762" s="158">
        <v>10</v>
      </c>
      <c r="F762" s="158"/>
      <c r="G762" s="158"/>
      <c r="H762" s="158"/>
      <c r="I762" s="158"/>
      <c r="J762" s="158"/>
      <c r="K762" s="158"/>
      <c r="L762" s="159"/>
      <c r="M762" s="159"/>
    </row>
    <row r="763" ht="16.5" spans="1:13">
      <c r="A763" s="156"/>
      <c r="B763" s="157" t="s">
        <v>1348</v>
      </c>
      <c r="C763" s="158">
        <v>100</v>
      </c>
      <c r="D763" s="158">
        <v>100</v>
      </c>
      <c r="E763" s="158">
        <v>100</v>
      </c>
      <c r="F763" s="158"/>
      <c r="G763" s="158"/>
      <c r="H763" s="158"/>
      <c r="I763" s="158"/>
      <c r="J763" s="158"/>
      <c r="K763" s="158"/>
      <c r="L763" s="159"/>
      <c r="M763" s="159"/>
    </row>
    <row r="764" ht="16.5" spans="1:13">
      <c r="A764" s="156"/>
      <c r="B764" s="157" t="s">
        <v>1349</v>
      </c>
      <c r="C764" s="158">
        <v>100</v>
      </c>
      <c r="D764" s="158">
        <v>100</v>
      </c>
      <c r="E764" s="158">
        <v>100</v>
      </c>
      <c r="F764" s="158"/>
      <c r="G764" s="158"/>
      <c r="H764" s="158"/>
      <c r="I764" s="158"/>
      <c r="J764" s="158"/>
      <c r="K764" s="158"/>
      <c r="L764" s="159"/>
      <c r="M764" s="159"/>
    </row>
    <row r="765" ht="16.5" spans="1:13">
      <c r="A765" s="156"/>
      <c r="B765" s="157" t="s">
        <v>1350</v>
      </c>
      <c r="C765" s="158">
        <v>20</v>
      </c>
      <c r="D765" s="158">
        <v>20</v>
      </c>
      <c r="E765" s="158">
        <v>20</v>
      </c>
      <c r="F765" s="158"/>
      <c r="G765" s="158"/>
      <c r="H765" s="158"/>
      <c r="I765" s="158"/>
      <c r="J765" s="158"/>
      <c r="K765" s="158"/>
      <c r="L765" s="159"/>
      <c r="M765" s="159"/>
    </row>
    <row r="766" ht="16.5" spans="1:13">
      <c r="A766" s="156"/>
      <c r="B766" s="157" t="s">
        <v>1351</v>
      </c>
      <c r="C766" s="158">
        <v>100</v>
      </c>
      <c r="D766" s="158">
        <v>100</v>
      </c>
      <c r="E766" s="158">
        <v>100</v>
      </c>
      <c r="F766" s="158"/>
      <c r="G766" s="158"/>
      <c r="H766" s="158"/>
      <c r="I766" s="158"/>
      <c r="J766" s="158"/>
      <c r="K766" s="158"/>
      <c r="L766" s="159"/>
      <c r="M766" s="159"/>
    </row>
    <row r="767" ht="16.5" spans="1:13">
      <c r="A767" s="154" t="s">
        <v>748</v>
      </c>
      <c r="B767" s="151" t="s">
        <v>749</v>
      </c>
      <c r="C767" s="155">
        <v>162.7</v>
      </c>
      <c r="D767" s="155">
        <v>162.7</v>
      </c>
      <c r="E767" s="155">
        <v>162.7</v>
      </c>
      <c r="F767" s="155"/>
      <c r="G767" s="155"/>
      <c r="H767" s="155"/>
      <c r="I767" s="155"/>
      <c r="J767" s="155"/>
      <c r="K767" s="155"/>
      <c r="L767" s="159"/>
      <c r="M767" s="159"/>
    </row>
    <row r="768" ht="16.5" spans="1:13">
      <c r="A768" s="156"/>
      <c r="B768" s="157" t="s">
        <v>1352</v>
      </c>
      <c r="C768" s="158">
        <v>40</v>
      </c>
      <c r="D768" s="158">
        <v>40</v>
      </c>
      <c r="E768" s="158">
        <v>40</v>
      </c>
      <c r="F768" s="158"/>
      <c r="G768" s="158"/>
      <c r="H768" s="158"/>
      <c r="I768" s="158"/>
      <c r="J768" s="158"/>
      <c r="K768" s="158"/>
      <c r="L768" s="159"/>
      <c r="M768" s="159"/>
    </row>
    <row r="769" ht="16.5" spans="1:13">
      <c r="A769" s="156"/>
      <c r="B769" s="157" t="s">
        <v>1353</v>
      </c>
      <c r="C769" s="158">
        <v>5</v>
      </c>
      <c r="D769" s="158">
        <v>5</v>
      </c>
      <c r="E769" s="158">
        <v>5</v>
      </c>
      <c r="F769" s="158"/>
      <c r="G769" s="158"/>
      <c r="H769" s="158"/>
      <c r="I769" s="158"/>
      <c r="J769" s="158"/>
      <c r="K769" s="158"/>
      <c r="L769" s="159"/>
      <c r="M769" s="159"/>
    </row>
    <row r="770" ht="16.5" spans="1:13">
      <c r="A770" s="156"/>
      <c r="B770" s="157" t="s">
        <v>1354</v>
      </c>
      <c r="C770" s="158">
        <v>1</v>
      </c>
      <c r="D770" s="158">
        <v>1</v>
      </c>
      <c r="E770" s="158">
        <v>1</v>
      </c>
      <c r="F770" s="158"/>
      <c r="G770" s="158"/>
      <c r="H770" s="158"/>
      <c r="I770" s="158"/>
      <c r="J770" s="158"/>
      <c r="K770" s="158"/>
      <c r="L770" s="159"/>
      <c r="M770" s="159"/>
    </row>
    <row r="771" ht="16.5" spans="1:13">
      <c r="A771" s="156"/>
      <c r="B771" s="157" t="s">
        <v>1355</v>
      </c>
      <c r="C771" s="158">
        <v>30</v>
      </c>
      <c r="D771" s="158">
        <v>30</v>
      </c>
      <c r="E771" s="158">
        <v>30</v>
      </c>
      <c r="F771" s="158"/>
      <c r="G771" s="158"/>
      <c r="H771" s="158"/>
      <c r="I771" s="158"/>
      <c r="J771" s="158"/>
      <c r="K771" s="158"/>
      <c r="L771" s="159"/>
      <c r="M771" s="159"/>
    </row>
    <row r="772" ht="16.5" spans="1:13">
      <c r="A772" s="156"/>
      <c r="B772" s="157" t="s">
        <v>1356</v>
      </c>
      <c r="C772" s="158">
        <v>20</v>
      </c>
      <c r="D772" s="158">
        <v>20</v>
      </c>
      <c r="E772" s="158">
        <v>20</v>
      </c>
      <c r="F772" s="158"/>
      <c r="G772" s="158"/>
      <c r="H772" s="158"/>
      <c r="I772" s="158"/>
      <c r="J772" s="158"/>
      <c r="K772" s="158"/>
      <c r="L772" s="159"/>
      <c r="M772" s="159"/>
    </row>
    <row r="773" ht="16.5" spans="1:13">
      <c r="A773" s="156"/>
      <c r="B773" s="157" t="s">
        <v>1357</v>
      </c>
      <c r="C773" s="158">
        <v>2.9</v>
      </c>
      <c r="D773" s="158">
        <v>2.9</v>
      </c>
      <c r="E773" s="158">
        <v>2.9</v>
      </c>
      <c r="F773" s="158"/>
      <c r="G773" s="158"/>
      <c r="H773" s="158"/>
      <c r="I773" s="158"/>
      <c r="J773" s="158"/>
      <c r="K773" s="158"/>
      <c r="L773" s="159"/>
      <c r="M773" s="159"/>
    </row>
    <row r="774" ht="16.5" spans="1:13">
      <c r="A774" s="156"/>
      <c r="B774" s="157" t="s">
        <v>1358</v>
      </c>
      <c r="C774" s="158">
        <v>16</v>
      </c>
      <c r="D774" s="158">
        <v>16</v>
      </c>
      <c r="E774" s="158">
        <v>16</v>
      </c>
      <c r="F774" s="158"/>
      <c r="G774" s="158"/>
      <c r="H774" s="158"/>
      <c r="I774" s="158"/>
      <c r="J774" s="158"/>
      <c r="K774" s="158"/>
      <c r="L774" s="159"/>
      <c r="M774" s="159"/>
    </row>
    <row r="775" ht="16.5" spans="1:13">
      <c r="A775" s="156"/>
      <c r="B775" s="157" t="s">
        <v>1359</v>
      </c>
      <c r="C775" s="158">
        <v>2.2</v>
      </c>
      <c r="D775" s="158">
        <v>2.2</v>
      </c>
      <c r="E775" s="158">
        <v>2.2</v>
      </c>
      <c r="F775" s="158"/>
      <c r="G775" s="158"/>
      <c r="H775" s="158"/>
      <c r="I775" s="158"/>
      <c r="J775" s="158"/>
      <c r="K775" s="158"/>
      <c r="L775" s="159"/>
      <c r="M775" s="159"/>
    </row>
    <row r="776" ht="16.5" spans="1:13">
      <c r="A776" s="156"/>
      <c r="B776" s="157" t="s">
        <v>1360</v>
      </c>
      <c r="C776" s="158">
        <v>9</v>
      </c>
      <c r="D776" s="158">
        <v>9</v>
      </c>
      <c r="E776" s="158">
        <v>9</v>
      </c>
      <c r="F776" s="158"/>
      <c r="G776" s="158"/>
      <c r="H776" s="158"/>
      <c r="I776" s="158"/>
      <c r="J776" s="158"/>
      <c r="K776" s="158"/>
      <c r="L776" s="159"/>
      <c r="M776" s="159"/>
    </row>
    <row r="777" ht="16.5" spans="1:13">
      <c r="A777" s="156"/>
      <c r="B777" s="157" t="s">
        <v>1361</v>
      </c>
      <c r="C777" s="158">
        <v>36.6</v>
      </c>
      <c r="D777" s="158">
        <v>36.6</v>
      </c>
      <c r="E777" s="158">
        <v>36.6</v>
      </c>
      <c r="F777" s="158"/>
      <c r="G777" s="158"/>
      <c r="H777" s="158"/>
      <c r="I777" s="158"/>
      <c r="J777" s="158"/>
      <c r="K777" s="158"/>
      <c r="L777" s="159"/>
      <c r="M777" s="159"/>
    </row>
    <row r="778" ht="16.5" spans="1:13">
      <c r="A778" s="154" t="s">
        <v>750</v>
      </c>
      <c r="B778" s="151" t="s">
        <v>751</v>
      </c>
      <c r="C778" s="155">
        <v>12</v>
      </c>
      <c r="D778" s="155">
        <v>12</v>
      </c>
      <c r="E778" s="155">
        <v>12</v>
      </c>
      <c r="F778" s="155"/>
      <c r="G778" s="155"/>
      <c r="H778" s="155"/>
      <c r="I778" s="155"/>
      <c r="J778" s="155"/>
      <c r="K778" s="155"/>
      <c r="L778" s="159"/>
      <c r="M778" s="159"/>
    </row>
    <row r="779" ht="16.5" spans="1:13">
      <c r="A779" s="156"/>
      <c r="B779" s="157" t="s">
        <v>1362</v>
      </c>
      <c r="C779" s="158">
        <v>12</v>
      </c>
      <c r="D779" s="158">
        <v>12</v>
      </c>
      <c r="E779" s="158">
        <v>12</v>
      </c>
      <c r="F779" s="158"/>
      <c r="G779" s="158"/>
      <c r="H779" s="158"/>
      <c r="I779" s="158"/>
      <c r="J779" s="158"/>
      <c r="K779" s="158"/>
      <c r="L779" s="159"/>
      <c r="M779" s="159"/>
    </row>
    <row r="780" ht="16.5" spans="1:13">
      <c r="A780" s="154"/>
      <c r="B780" s="151" t="s">
        <v>752</v>
      </c>
      <c r="C780" s="153">
        <v>9900.83</v>
      </c>
      <c r="D780" s="153">
        <v>9900.83</v>
      </c>
      <c r="E780" s="153">
        <v>9900.83</v>
      </c>
      <c r="F780" s="153">
        <v>0</v>
      </c>
      <c r="G780" s="153">
        <v>0</v>
      </c>
      <c r="H780" s="153">
        <v>0</v>
      </c>
      <c r="I780" s="153">
        <v>0</v>
      </c>
      <c r="J780" s="153">
        <v>0</v>
      </c>
      <c r="K780" s="153">
        <v>0</v>
      </c>
      <c r="L780" s="160"/>
      <c r="M780" s="161"/>
    </row>
    <row r="781" ht="16.5" spans="1:13">
      <c r="A781" s="154" t="s">
        <v>753</v>
      </c>
      <c r="B781" s="151" t="s">
        <v>754</v>
      </c>
      <c r="C781" s="155">
        <v>260</v>
      </c>
      <c r="D781" s="155">
        <v>260</v>
      </c>
      <c r="E781" s="155">
        <v>260</v>
      </c>
      <c r="F781" s="155"/>
      <c r="G781" s="155"/>
      <c r="H781" s="155"/>
      <c r="I781" s="155"/>
      <c r="J781" s="155"/>
      <c r="K781" s="155"/>
      <c r="L781" s="159"/>
      <c r="M781" s="159"/>
    </row>
    <row r="782" ht="16.5" spans="1:13">
      <c r="A782" s="156"/>
      <c r="B782" s="157" t="s">
        <v>1363</v>
      </c>
      <c r="C782" s="158">
        <v>25</v>
      </c>
      <c r="D782" s="158">
        <v>25</v>
      </c>
      <c r="E782" s="158">
        <v>25</v>
      </c>
      <c r="F782" s="158"/>
      <c r="G782" s="158"/>
      <c r="H782" s="158"/>
      <c r="I782" s="158"/>
      <c r="J782" s="158"/>
      <c r="K782" s="158"/>
      <c r="L782" s="159"/>
      <c r="M782" s="159"/>
    </row>
    <row r="783" ht="16.5" spans="1:13">
      <c r="A783" s="156"/>
      <c r="B783" s="157" t="s">
        <v>1364</v>
      </c>
      <c r="C783" s="158">
        <v>25</v>
      </c>
      <c r="D783" s="158">
        <v>25</v>
      </c>
      <c r="E783" s="158">
        <v>25</v>
      </c>
      <c r="F783" s="158"/>
      <c r="G783" s="158"/>
      <c r="H783" s="158"/>
      <c r="I783" s="158"/>
      <c r="J783" s="158"/>
      <c r="K783" s="158"/>
      <c r="L783" s="159"/>
      <c r="M783" s="159"/>
    </row>
    <row r="784" ht="16.5" spans="1:13">
      <c r="A784" s="156"/>
      <c r="B784" s="157" t="s">
        <v>1365</v>
      </c>
      <c r="C784" s="158">
        <v>15</v>
      </c>
      <c r="D784" s="158">
        <v>15</v>
      </c>
      <c r="E784" s="158">
        <v>15</v>
      </c>
      <c r="F784" s="158"/>
      <c r="G784" s="158"/>
      <c r="H784" s="158"/>
      <c r="I784" s="158"/>
      <c r="J784" s="158"/>
      <c r="K784" s="158"/>
      <c r="L784" s="159"/>
      <c r="M784" s="159"/>
    </row>
    <row r="785" ht="16.5" spans="1:13">
      <c r="A785" s="156"/>
      <c r="B785" s="157" t="s">
        <v>1366</v>
      </c>
      <c r="C785" s="158">
        <v>80</v>
      </c>
      <c r="D785" s="158">
        <v>80</v>
      </c>
      <c r="E785" s="158">
        <v>80</v>
      </c>
      <c r="F785" s="158"/>
      <c r="G785" s="158"/>
      <c r="H785" s="158"/>
      <c r="I785" s="158"/>
      <c r="J785" s="158"/>
      <c r="K785" s="158"/>
      <c r="L785" s="159"/>
      <c r="M785" s="159"/>
    </row>
    <row r="786" ht="16.5" spans="1:13">
      <c r="A786" s="156"/>
      <c r="B786" s="157" t="s">
        <v>1367</v>
      </c>
      <c r="C786" s="158">
        <v>23</v>
      </c>
      <c r="D786" s="158">
        <v>23</v>
      </c>
      <c r="E786" s="158">
        <v>23</v>
      </c>
      <c r="F786" s="158"/>
      <c r="G786" s="158"/>
      <c r="H786" s="158"/>
      <c r="I786" s="158"/>
      <c r="J786" s="158"/>
      <c r="K786" s="158"/>
      <c r="L786" s="159"/>
      <c r="M786" s="159"/>
    </row>
    <row r="787" ht="16.5" spans="1:13">
      <c r="A787" s="156"/>
      <c r="B787" s="157" t="s">
        <v>1368</v>
      </c>
      <c r="C787" s="158">
        <v>20</v>
      </c>
      <c r="D787" s="158">
        <v>20</v>
      </c>
      <c r="E787" s="158">
        <v>20</v>
      </c>
      <c r="F787" s="158"/>
      <c r="G787" s="158"/>
      <c r="H787" s="158"/>
      <c r="I787" s="158"/>
      <c r="J787" s="158"/>
      <c r="K787" s="158"/>
      <c r="L787" s="159"/>
      <c r="M787" s="159"/>
    </row>
    <row r="788" ht="16.5" spans="1:13">
      <c r="A788" s="156"/>
      <c r="B788" s="157" t="s">
        <v>1369</v>
      </c>
      <c r="C788" s="158">
        <v>65</v>
      </c>
      <c r="D788" s="158">
        <v>65</v>
      </c>
      <c r="E788" s="158">
        <v>65</v>
      </c>
      <c r="F788" s="158"/>
      <c r="G788" s="158"/>
      <c r="H788" s="158"/>
      <c r="I788" s="158"/>
      <c r="J788" s="158"/>
      <c r="K788" s="158"/>
      <c r="L788" s="159"/>
      <c r="M788" s="159"/>
    </row>
    <row r="789" ht="16.5" spans="1:13">
      <c r="A789" s="156"/>
      <c r="B789" s="157" t="s">
        <v>1370</v>
      </c>
      <c r="C789" s="158">
        <v>3</v>
      </c>
      <c r="D789" s="158">
        <v>3</v>
      </c>
      <c r="E789" s="158">
        <v>3</v>
      </c>
      <c r="F789" s="158"/>
      <c r="G789" s="158"/>
      <c r="H789" s="158"/>
      <c r="I789" s="158"/>
      <c r="J789" s="158"/>
      <c r="K789" s="158"/>
      <c r="L789" s="159"/>
      <c r="M789" s="159"/>
    </row>
    <row r="790" ht="16.5" spans="1:13">
      <c r="A790" s="156"/>
      <c r="B790" s="157" t="s">
        <v>1371</v>
      </c>
      <c r="C790" s="158">
        <v>4</v>
      </c>
      <c r="D790" s="158">
        <v>4</v>
      </c>
      <c r="E790" s="158">
        <v>4</v>
      </c>
      <c r="F790" s="158"/>
      <c r="G790" s="158"/>
      <c r="H790" s="158"/>
      <c r="I790" s="158"/>
      <c r="J790" s="158"/>
      <c r="K790" s="158"/>
      <c r="L790" s="159"/>
      <c r="M790" s="159"/>
    </row>
    <row r="791" ht="16.5" spans="1:13">
      <c r="A791" s="154" t="s">
        <v>755</v>
      </c>
      <c r="B791" s="151" t="s">
        <v>756</v>
      </c>
      <c r="C791" s="155">
        <v>2640.83</v>
      </c>
      <c r="D791" s="155">
        <v>2640.83</v>
      </c>
      <c r="E791" s="155">
        <v>2640.83</v>
      </c>
      <c r="F791" s="155"/>
      <c r="G791" s="155"/>
      <c r="H791" s="155"/>
      <c r="I791" s="155"/>
      <c r="J791" s="155"/>
      <c r="K791" s="155"/>
      <c r="L791" s="159"/>
      <c r="M791" s="159"/>
    </row>
    <row r="792" ht="16.5" spans="1:13">
      <c r="A792" s="156"/>
      <c r="B792" s="157" t="s">
        <v>1372</v>
      </c>
      <c r="C792" s="158">
        <v>414.16</v>
      </c>
      <c r="D792" s="158">
        <v>414.16</v>
      </c>
      <c r="E792" s="158">
        <v>414.16</v>
      </c>
      <c r="F792" s="158"/>
      <c r="G792" s="158"/>
      <c r="H792" s="158"/>
      <c r="I792" s="158"/>
      <c r="J792" s="158"/>
      <c r="K792" s="158"/>
      <c r="L792" s="159"/>
      <c r="M792" s="159"/>
    </row>
    <row r="793" ht="16.5" spans="1:13">
      <c r="A793" s="156"/>
      <c r="B793" s="157" t="s">
        <v>1373</v>
      </c>
      <c r="C793" s="158">
        <v>338.17</v>
      </c>
      <c r="D793" s="158">
        <v>338.17</v>
      </c>
      <c r="E793" s="158">
        <v>338.17</v>
      </c>
      <c r="F793" s="158"/>
      <c r="G793" s="158"/>
      <c r="H793" s="158"/>
      <c r="I793" s="158"/>
      <c r="J793" s="158"/>
      <c r="K793" s="158"/>
      <c r="L793" s="159"/>
      <c r="M793" s="159"/>
    </row>
    <row r="794" ht="16.5" spans="1:13">
      <c r="A794" s="156"/>
      <c r="B794" s="157" t="s">
        <v>1374</v>
      </c>
      <c r="C794" s="158">
        <v>1150</v>
      </c>
      <c r="D794" s="158">
        <v>1150</v>
      </c>
      <c r="E794" s="158">
        <v>1150</v>
      </c>
      <c r="F794" s="158"/>
      <c r="G794" s="158"/>
      <c r="H794" s="158"/>
      <c r="I794" s="158"/>
      <c r="J794" s="158"/>
      <c r="K794" s="158"/>
      <c r="L794" s="159"/>
      <c r="M794" s="159"/>
    </row>
    <row r="795" ht="16.5" spans="1:13">
      <c r="A795" s="156"/>
      <c r="B795" s="157" t="s">
        <v>1375</v>
      </c>
      <c r="C795" s="158">
        <v>438.5</v>
      </c>
      <c r="D795" s="158">
        <v>438.5</v>
      </c>
      <c r="E795" s="158">
        <v>438.5</v>
      </c>
      <c r="F795" s="158"/>
      <c r="G795" s="158"/>
      <c r="H795" s="158"/>
      <c r="I795" s="158"/>
      <c r="J795" s="158"/>
      <c r="K795" s="158"/>
      <c r="L795" s="159"/>
      <c r="M795" s="159"/>
    </row>
    <row r="796" ht="16.5" spans="1:13">
      <c r="A796" s="156"/>
      <c r="B796" s="157" t="s">
        <v>1376</v>
      </c>
      <c r="C796" s="158">
        <v>300</v>
      </c>
      <c r="D796" s="158">
        <v>300</v>
      </c>
      <c r="E796" s="158">
        <v>300</v>
      </c>
      <c r="F796" s="158"/>
      <c r="G796" s="158"/>
      <c r="H796" s="158"/>
      <c r="I796" s="158"/>
      <c r="J796" s="158"/>
      <c r="K796" s="158"/>
      <c r="L796" s="159"/>
      <c r="M796" s="159"/>
    </row>
    <row r="797" ht="16.5" spans="1:13">
      <c r="A797" s="154" t="s">
        <v>757</v>
      </c>
      <c r="B797" s="151" t="s">
        <v>758</v>
      </c>
      <c r="C797" s="155">
        <v>7000</v>
      </c>
      <c r="D797" s="155">
        <v>7000</v>
      </c>
      <c r="E797" s="155">
        <v>7000</v>
      </c>
      <c r="F797" s="155"/>
      <c r="G797" s="155"/>
      <c r="H797" s="155"/>
      <c r="I797" s="155"/>
      <c r="J797" s="155"/>
      <c r="K797" s="155"/>
      <c r="L797" s="159"/>
      <c r="M797" s="159"/>
    </row>
    <row r="798" ht="16.5" spans="1:13">
      <c r="A798" s="156"/>
      <c r="B798" s="157" t="s">
        <v>1377</v>
      </c>
      <c r="C798" s="158">
        <v>5700</v>
      </c>
      <c r="D798" s="158">
        <v>5700</v>
      </c>
      <c r="E798" s="158">
        <v>5700</v>
      </c>
      <c r="F798" s="158"/>
      <c r="G798" s="158"/>
      <c r="H798" s="158"/>
      <c r="I798" s="158"/>
      <c r="J798" s="158"/>
      <c r="K798" s="158"/>
      <c r="L798" s="159"/>
      <c r="M798" s="159"/>
    </row>
    <row r="799" ht="16.5" spans="1:13">
      <c r="A799" s="156"/>
      <c r="B799" s="157" t="s">
        <v>1378</v>
      </c>
      <c r="C799" s="158">
        <v>1000</v>
      </c>
      <c r="D799" s="158">
        <v>1000</v>
      </c>
      <c r="E799" s="158">
        <v>1000</v>
      </c>
      <c r="F799" s="158"/>
      <c r="G799" s="158"/>
      <c r="H799" s="158"/>
      <c r="I799" s="158"/>
      <c r="J799" s="158"/>
      <c r="K799" s="158"/>
      <c r="L799" s="159"/>
      <c r="M799" s="159"/>
    </row>
    <row r="800" ht="16.5" spans="1:13">
      <c r="A800" s="156"/>
      <c r="B800" s="157" t="s">
        <v>1379</v>
      </c>
      <c r="C800" s="158">
        <v>300</v>
      </c>
      <c r="D800" s="158">
        <v>300</v>
      </c>
      <c r="E800" s="158">
        <v>300</v>
      </c>
      <c r="F800" s="158"/>
      <c r="G800" s="158"/>
      <c r="H800" s="158"/>
      <c r="I800" s="158"/>
      <c r="J800" s="158"/>
      <c r="K800" s="158"/>
      <c r="L800" s="159"/>
      <c r="M800" s="159"/>
    </row>
    <row r="801" ht="16.5" spans="1:13">
      <c r="A801" s="154"/>
      <c r="B801" s="151" t="s">
        <v>759</v>
      </c>
      <c r="C801" s="153">
        <v>118928.096917</v>
      </c>
      <c r="D801" s="153">
        <v>118928.096917</v>
      </c>
      <c r="E801" s="153">
        <v>73099.096917</v>
      </c>
      <c r="F801" s="153">
        <v>45829</v>
      </c>
      <c r="G801" s="153">
        <v>0</v>
      </c>
      <c r="H801" s="153">
        <v>0</v>
      </c>
      <c r="I801" s="153">
        <v>0</v>
      </c>
      <c r="J801" s="153">
        <v>0</v>
      </c>
      <c r="K801" s="153">
        <v>0</v>
      </c>
      <c r="L801" s="160"/>
      <c r="M801" s="161"/>
    </row>
    <row r="802" ht="16.5" spans="1:13">
      <c r="A802" s="154"/>
      <c r="B802" s="151" t="s">
        <v>760</v>
      </c>
      <c r="C802" s="153">
        <v>114017.4</v>
      </c>
      <c r="D802" s="153">
        <v>114017.4</v>
      </c>
      <c r="E802" s="153">
        <v>113462.4</v>
      </c>
      <c r="F802" s="153">
        <v>555</v>
      </c>
      <c r="G802" s="153">
        <v>0</v>
      </c>
      <c r="H802" s="153">
        <v>0</v>
      </c>
      <c r="I802" s="153">
        <v>0</v>
      </c>
      <c r="J802" s="153">
        <v>0</v>
      </c>
      <c r="K802" s="153">
        <v>0</v>
      </c>
      <c r="L802" s="160"/>
      <c r="M802" s="161"/>
    </row>
    <row r="803" ht="16.5" spans="1:13">
      <c r="A803" s="108" t="s">
        <v>1380</v>
      </c>
      <c r="B803" s="151" t="s">
        <v>1381</v>
      </c>
      <c r="C803" s="162">
        <v>2596</v>
      </c>
      <c r="D803" s="162">
        <v>2596</v>
      </c>
      <c r="E803" s="162">
        <v>2596</v>
      </c>
      <c r="F803" s="162">
        <v>0</v>
      </c>
      <c r="G803" s="162">
        <v>0</v>
      </c>
      <c r="H803" s="162">
        <v>0</v>
      </c>
      <c r="I803" s="162">
        <v>0</v>
      </c>
      <c r="J803" s="162">
        <v>0</v>
      </c>
      <c r="K803" s="162">
        <v>0</v>
      </c>
      <c r="L803" s="163"/>
      <c r="M803" s="163"/>
    </row>
    <row r="804" ht="16.5" spans="1:13">
      <c r="A804" s="156"/>
      <c r="B804" s="157" t="s">
        <v>1382</v>
      </c>
      <c r="C804" s="158">
        <v>1800</v>
      </c>
      <c r="D804" s="158">
        <v>1800</v>
      </c>
      <c r="E804" s="158">
        <v>1800</v>
      </c>
      <c r="F804" s="158"/>
      <c r="G804" s="158"/>
      <c r="H804" s="158"/>
      <c r="I804" s="158"/>
      <c r="J804" s="158"/>
      <c r="K804" s="158"/>
      <c r="L804" s="159"/>
      <c r="M804" s="159"/>
    </row>
    <row r="805" ht="16.5" spans="1:13">
      <c r="A805" s="156"/>
      <c r="B805" s="157" t="s">
        <v>1383</v>
      </c>
      <c r="C805" s="158">
        <v>48</v>
      </c>
      <c r="D805" s="158">
        <v>48</v>
      </c>
      <c r="E805" s="158">
        <v>48</v>
      </c>
      <c r="F805" s="158"/>
      <c r="G805" s="158"/>
      <c r="H805" s="158"/>
      <c r="I805" s="158"/>
      <c r="J805" s="158"/>
      <c r="K805" s="158"/>
      <c r="L805" s="159"/>
      <c r="M805" s="159"/>
    </row>
    <row r="806" ht="16.5" spans="1:13">
      <c r="A806" s="156"/>
      <c r="B806" s="157" t="s">
        <v>1384</v>
      </c>
      <c r="C806" s="158">
        <v>300</v>
      </c>
      <c r="D806" s="158">
        <v>300</v>
      </c>
      <c r="E806" s="158">
        <v>300</v>
      </c>
      <c r="F806" s="158"/>
      <c r="G806" s="158"/>
      <c r="H806" s="158"/>
      <c r="I806" s="158"/>
      <c r="J806" s="158"/>
      <c r="K806" s="158"/>
      <c r="L806" s="159"/>
      <c r="M806" s="159"/>
    </row>
    <row r="807" ht="16.5" spans="1:13">
      <c r="A807" s="156"/>
      <c r="B807" s="157" t="s">
        <v>1385</v>
      </c>
      <c r="C807" s="158">
        <v>140</v>
      </c>
      <c r="D807" s="158">
        <v>140</v>
      </c>
      <c r="E807" s="158">
        <v>140</v>
      </c>
      <c r="F807" s="158"/>
      <c r="G807" s="158"/>
      <c r="H807" s="158"/>
      <c r="I807" s="158"/>
      <c r="J807" s="158"/>
      <c r="K807" s="158"/>
      <c r="L807" s="159"/>
      <c r="M807" s="159"/>
    </row>
    <row r="808" ht="16.5" spans="1:13">
      <c r="A808" s="156"/>
      <c r="B808" s="157" t="s">
        <v>1386</v>
      </c>
      <c r="C808" s="158">
        <v>308</v>
      </c>
      <c r="D808" s="158">
        <v>308</v>
      </c>
      <c r="E808" s="158">
        <v>308</v>
      </c>
      <c r="F808" s="158"/>
      <c r="G808" s="158"/>
      <c r="H808" s="158"/>
      <c r="I808" s="158"/>
      <c r="J808" s="158"/>
      <c r="K808" s="158"/>
      <c r="L808" s="159"/>
      <c r="M808" s="159"/>
    </row>
    <row r="809" ht="16.5" spans="1:13">
      <c r="A809" s="108" t="s">
        <v>1387</v>
      </c>
      <c r="B809" s="151" t="s">
        <v>1388</v>
      </c>
      <c r="C809" s="162">
        <v>15070</v>
      </c>
      <c r="D809" s="162">
        <v>15070</v>
      </c>
      <c r="E809" s="162">
        <v>15070</v>
      </c>
      <c r="F809" s="162">
        <v>0</v>
      </c>
      <c r="G809" s="162">
        <v>0</v>
      </c>
      <c r="H809" s="162">
        <v>0</v>
      </c>
      <c r="I809" s="162">
        <v>0</v>
      </c>
      <c r="J809" s="162">
        <v>0</v>
      </c>
      <c r="K809" s="162">
        <v>0</v>
      </c>
      <c r="L809" s="163"/>
      <c r="M809" s="163"/>
    </row>
    <row r="810" ht="16.5" spans="1:13">
      <c r="A810" s="156"/>
      <c r="B810" s="157" t="s">
        <v>1389</v>
      </c>
      <c r="C810" s="158">
        <v>15000</v>
      </c>
      <c r="D810" s="158">
        <v>15000</v>
      </c>
      <c r="E810" s="158">
        <v>15000</v>
      </c>
      <c r="F810" s="158"/>
      <c r="G810" s="158"/>
      <c r="H810" s="158"/>
      <c r="I810" s="158"/>
      <c r="J810" s="158"/>
      <c r="K810" s="158"/>
      <c r="L810" s="159"/>
      <c r="M810" s="159"/>
    </row>
    <row r="811" ht="16.5" spans="1:13">
      <c r="A811" s="156"/>
      <c r="B811" s="157" t="s">
        <v>1390</v>
      </c>
      <c r="C811" s="158">
        <v>70</v>
      </c>
      <c r="D811" s="158">
        <v>70</v>
      </c>
      <c r="E811" s="158">
        <v>70</v>
      </c>
      <c r="F811" s="158"/>
      <c r="G811" s="158"/>
      <c r="H811" s="158"/>
      <c r="I811" s="158"/>
      <c r="J811" s="158"/>
      <c r="K811" s="158"/>
      <c r="L811" s="159"/>
      <c r="M811" s="159"/>
    </row>
    <row r="812" ht="16.5" spans="1:13">
      <c r="A812" s="108" t="s">
        <v>1391</v>
      </c>
      <c r="B812" s="151" t="s">
        <v>1392</v>
      </c>
      <c r="C812" s="162">
        <v>22840</v>
      </c>
      <c r="D812" s="162">
        <v>22840</v>
      </c>
      <c r="E812" s="162">
        <v>22840</v>
      </c>
      <c r="F812" s="162">
        <v>0</v>
      </c>
      <c r="G812" s="162">
        <v>0</v>
      </c>
      <c r="H812" s="162">
        <v>0</v>
      </c>
      <c r="I812" s="162">
        <v>0</v>
      </c>
      <c r="J812" s="162">
        <v>0</v>
      </c>
      <c r="K812" s="162">
        <v>0</v>
      </c>
      <c r="L812" s="163"/>
      <c r="M812" s="163"/>
    </row>
    <row r="813" ht="16.5" spans="1:13">
      <c r="A813" s="156"/>
      <c r="B813" s="157" t="s">
        <v>1393</v>
      </c>
      <c r="C813" s="158">
        <v>60</v>
      </c>
      <c r="D813" s="158">
        <v>60</v>
      </c>
      <c r="E813" s="158">
        <v>60</v>
      </c>
      <c r="F813" s="158"/>
      <c r="G813" s="158"/>
      <c r="H813" s="158"/>
      <c r="I813" s="158"/>
      <c r="J813" s="158"/>
      <c r="K813" s="158"/>
      <c r="L813" s="159"/>
      <c r="M813" s="159"/>
    </row>
    <row r="814" ht="16.5" spans="1:13">
      <c r="A814" s="156"/>
      <c r="B814" s="157" t="s">
        <v>1394</v>
      </c>
      <c r="C814" s="158">
        <v>6356</v>
      </c>
      <c r="D814" s="158">
        <v>6356</v>
      </c>
      <c r="E814" s="158">
        <v>6356</v>
      </c>
      <c r="F814" s="158"/>
      <c r="G814" s="158"/>
      <c r="H814" s="158"/>
      <c r="I814" s="158"/>
      <c r="J814" s="158"/>
      <c r="K814" s="158"/>
      <c r="L814" s="159"/>
      <c r="M814" s="159"/>
    </row>
    <row r="815" ht="16.5" spans="1:13">
      <c r="A815" s="156"/>
      <c r="B815" s="157" t="s">
        <v>1395</v>
      </c>
      <c r="C815" s="158">
        <v>606</v>
      </c>
      <c r="D815" s="158">
        <v>606</v>
      </c>
      <c r="E815" s="158">
        <v>606</v>
      </c>
      <c r="F815" s="158"/>
      <c r="G815" s="158"/>
      <c r="H815" s="158"/>
      <c r="I815" s="158"/>
      <c r="J815" s="158"/>
      <c r="K815" s="158"/>
      <c r="L815" s="159"/>
      <c r="M815" s="159"/>
    </row>
    <row r="816" ht="16.5" spans="1:13">
      <c r="A816" s="156"/>
      <c r="B816" s="157" t="s">
        <v>1396</v>
      </c>
      <c r="C816" s="158">
        <v>1300</v>
      </c>
      <c r="D816" s="158">
        <v>1300</v>
      </c>
      <c r="E816" s="158">
        <v>1300</v>
      </c>
      <c r="F816" s="158"/>
      <c r="G816" s="158"/>
      <c r="H816" s="158"/>
      <c r="I816" s="158"/>
      <c r="J816" s="158"/>
      <c r="K816" s="158"/>
      <c r="L816" s="159"/>
      <c r="M816" s="159"/>
    </row>
    <row r="817" ht="16.5" spans="1:13">
      <c r="A817" s="156"/>
      <c r="B817" s="157" t="s">
        <v>1397</v>
      </c>
      <c r="C817" s="158">
        <v>1600</v>
      </c>
      <c r="D817" s="158">
        <v>1600</v>
      </c>
      <c r="E817" s="158">
        <v>1600</v>
      </c>
      <c r="F817" s="158"/>
      <c r="G817" s="158"/>
      <c r="H817" s="158"/>
      <c r="I817" s="158"/>
      <c r="J817" s="158"/>
      <c r="K817" s="158"/>
      <c r="L817" s="159"/>
      <c r="M817" s="159"/>
    </row>
    <row r="818" ht="16.5" spans="1:13">
      <c r="A818" s="156"/>
      <c r="B818" s="157" t="s">
        <v>1398</v>
      </c>
      <c r="C818" s="158">
        <v>4000</v>
      </c>
      <c r="D818" s="158">
        <v>4000</v>
      </c>
      <c r="E818" s="158">
        <v>4000</v>
      </c>
      <c r="F818" s="158"/>
      <c r="G818" s="158"/>
      <c r="H818" s="158"/>
      <c r="I818" s="158"/>
      <c r="J818" s="158"/>
      <c r="K818" s="158"/>
      <c r="L818" s="159"/>
      <c r="M818" s="159"/>
    </row>
    <row r="819" ht="16.5" spans="1:13">
      <c r="A819" s="156"/>
      <c r="B819" s="157" t="s">
        <v>1399</v>
      </c>
      <c r="C819" s="158">
        <v>25</v>
      </c>
      <c r="D819" s="158">
        <v>25</v>
      </c>
      <c r="E819" s="158">
        <v>25</v>
      </c>
      <c r="F819" s="158"/>
      <c r="G819" s="158"/>
      <c r="H819" s="158"/>
      <c r="I819" s="158"/>
      <c r="J819" s="158"/>
      <c r="K819" s="158"/>
      <c r="L819" s="159"/>
      <c r="M819" s="159"/>
    </row>
    <row r="820" ht="16.5" spans="1:13">
      <c r="A820" s="156"/>
      <c r="B820" s="157" t="s">
        <v>1400</v>
      </c>
      <c r="C820" s="158">
        <v>20</v>
      </c>
      <c r="D820" s="158">
        <v>20</v>
      </c>
      <c r="E820" s="158">
        <v>20</v>
      </c>
      <c r="F820" s="158"/>
      <c r="G820" s="158"/>
      <c r="H820" s="158"/>
      <c r="I820" s="158"/>
      <c r="J820" s="158"/>
      <c r="K820" s="158"/>
      <c r="L820" s="159"/>
      <c r="M820" s="159"/>
    </row>
    <row r="821" ht="16.5" spans="1:13">
      <c r="A821" s="156"/>
      <c r="B821" s="157" t="s">
        <v>1401</v>
      </c>
      <c r="C821" s="158">
        <v>100</v>
      </c>
      <c r="D821" s="158">
        <v>100</v>
      </c>
      <c r="E821" s="158">
        <v>100</v>
      </c>
      <c r="F821" s="158"/>
      <c r="G821" s="158"/>
      <c r="H821" s="158"/>
      <c r="I821" s="158"/>
      <c r="J821" s="158"/>
      <c r="K821" s="158"/>
      <c r="L821" s="159"/>
      <c r="M821" s="159"/>
    </row>
    <row r="822" ht="16.5" spans="1:13">
      <c r="A822" s="156"/>
      <c r="B822" s="157" t="s">
        <v>1402</v>
      </c>
      <c r="C822" s="158">
        <v>236</v>
      </c>
      <c r="D822" s="158">
        <v>236</v>
      </c>
      <c r="E822" s="158">
        <v>236</v>
      </c>
      <c r="F822" s="158"/>
      <c r="G822" s="158"/>
      <c r="H822" s="158"/>
      <c r="I822" s="158"/>
      <c r="J822" s="158"/>
      <c r="K822" s="158"/>
      <c r="L822" s="159"/>
      <c r="M822" s="159"/>
    </row>
    <row r="823" ht="16.5" spans="1:13">
      <c r="A823" s="156"/>
      <c r="B823" s="157" t="s">
        <v>1403</v>
      </c>
      <c r="C823" s="158">
        <v>150</v>
      </c>
      <c r="D823" s="158">
        <v>150</v>
      </c>
      <c r="E823" s="158">
        <v>150</v>
      </c>
      <c r="F823" s="158"/>
      <c r="G823" s="158"/>
      <c r="H823" s="158"/>
      <c r="I823" s="158"/>
      <c r="J823" s="158"/>
      <c r="K823" s="158"/>
      <c r="L823" s="159"/>
      <c r="M823" s="159"/>
    </row>
    <row r="824" ht="16.5" spans="1:13">
      <c r="A824" s="156"/>
      <c r="B824" s="157" t="s">
        <v>1404</v>
      </c>
      <c r="C824" s="158">
        <v>8377</v>
      </c>
      <c r="D824" s="158">
        <v>8377</v>
      </c>
      <c r="E824" s="158">
        <v>8377</v>
      </c>
      <c r="F824" s="158"/>
      <c r="G824" s="158"/>
      <c r="H824" s="158"/>
      <c r="I824" s="158"/>
      <c r="J824" s="158"/>
      <c r="K824" s="158"/>
      <c r="L824" s="159"/>
      <c r="M824" s="159"/>
    </row>
    <row r="825" ht="16.5" spans="1:13">
      <c r="A825" s="156"/>
      <c r="B825" s="157" t="s">
        <v>1405</v>
      </c>
      <c r="C825" s="158">
        <v>10</v>
      </c>
      <c r="D825" s="158">
        <v>10</v>
      </c>
      <c r="E825" s="158">
        <v>10</v>
      </c>
      <c r="F825" s="158"/>
      <c r="G825" s="158"/>
      <c r="H825" s="158"/>
      <c r="I825" s="158"/>
      <c r="J825" s="158"/>
      <c r="K825" s="158"/>
      <c r="L825" s="159"/>
      <c r="M825" s="159"/>
    </row>
    <row r="826" ht="16.5" spans="1:13">
      <c r="A826" s="108" t="s">
        <v>1406</v>
      </c>
      <c r="B826" s="151" t="s">
        <v>1407</v>
      </c>
      <c r="C826" s="162">
        <v>14820</v>
      </c>
      <c r="D826" s="162">
        <v>14820</v>
      </c>
      <c r="E826" s="162">
        <v>14265</v>
      </c>
      <c r="F826" s="162">
        <v>555</v>
      </c>
      <c r="G826" s="162">
        <v>0</v>
      </c>
      <c r="H826" s="162">
        <v>0</v>
      </c>
      <c r="I826" s="162">
        <v>0</v>
      </c>
      <c r="J826" s="162">
        <v>0</v>
      </c>
      <c r="K826" s="162">
        <v>0</v>
      </c>
      <c r="L826" s="163"/>
      <c r="M826" s="163"/>
    </row>
    <row r="827" ht="16.5" spans="1:13">
      <c r="A827" s="156"/>
      <c r="B827" s="157" t="s">
        <v>1408</v>
      </c>
      <c r="C827" s="158">
        <v>300</v>
      </c>
      <c r="D827" s="158">
        <v>300</v>
      </c>
      <c r="E827" s="158">
        <v>300</v>
      </c>
      <c r="F827" s="158"/>
      <c r="G827" s="158"/>
      <c r="H827" s="158"/>
      <c r="I827" s="158"/>
      <c r="J827" s="158"/>
      <c r="K827" s="158"/>
      <c r="L827" s="159"/>
      <c r="M827" s="159"/>
    </row>
    <row r="828" ht="16.5" spans="1:13">
      <c r="A828" s="156"/>
      <c r="B828" s="157" t="s">
        <v>1408</v>
      </c>
      <c r="C828" s="158">
        <v>100</v>
      </c>
      <c r="D828" s="158">
        <v>100</v>
      </c>
      <c r="E828" s="158">
        <v>100</v>
      </c>
      <c r="F828" s="158"/>
      <c r="G828" s="158"/>
      <c r="H828" s="158"/>
      <c r="I828" s="158"/>
      <c r="J828" s="158"/>
      <c r="K828" s="158"/>
      <c r="L828" s="159"/>
      <c r="M828" s="159"/>
    </row>
    <row r="829" ht="16.5" spans="1:13">
      <c r="A829" s="156"/>
      <c r="B829" s="157" t="s">
        <v>1409</v>
      </c>
      <c r="C829" s="158">
        <v>150</v>
      </c>
      <c r="D829" s="158">
        <v>150</v>
      </c>
      <c r="E829" s="158">
        <v>150</v>
      </c>
      <c r="F829" s="158"/>
      <c r="G829" s="158"/>
      <c r="H829" s="158"/>
      <c r="I829" s="158"/>
      <c r="J829" s="158"/>
      <c r="K829" s="158"/>
      <c r="L829" s="159"/>
      <c r="M829" s="159"/>
    </row>
    <row r="830" ht="16.5" spans="1:13">
      <c r="A830" s="156"/>
      <c r="B830" s="157" t="s">
        <v>1410</v>
      </c>
      <c r="C830" s="158">
        <v>1200</v>
      </c>
      <c r="D830" s="158">
        <v>1200</v>
      </c>
      <c r="E830" s="158">
        <v>1200</v>
      </c>
      <c r="F830" s="158"/>
      <c r="G830" s="158"/>
      <c r="H830" s="158"/>
      <c r="I830" s="158"/>
      <c r="J830" s="158"/>
      <c r="K830" s="158"/>
      <c r="L830" s="159"/>
      <c r="M830" s="159"/>
    </row>
    <row r="831" ht="16.5" spans="1:13">
      <c r="A831" s="156"/>
      <c r="B831" s="157" t="s">
        <v>1411</v>
      </c>
      <c r="C831" s="158">
        <v>555</v>
      </c>
      <c r="D831" s="158">
        <v>555</v>
      </c>
      <c r="E831" s="158"/>
      <c r="F831" s="158">
        <v>555</v>
      </c>
      <c r="G831" s="158"/>
      <c r="H831" s="158"/>
      <c r="I831" s="158"/>
      <c r="J831" s="158"/>
      <c r="K831" s="158"/>
      <c r="L831" s="159"/>
      <c r="M831" s="159"/>
    </row>
    <row r="832" ht="16.5" spans="1:13">
      <c r="A832" s="156"/>
      <c r="B832" s="157" t="s">
        <v>1412</v>
      </c>
      <c r="C832" s="158">
        <v>1000</v>
      </c>
      <c r="D832" s="158">
        <v>1000</v>
      </c>
      <c r="E832" s="158">
        <v>1000</v>
      </c>
      <c r="F832" s="158"/>
      <c r="G832" s="158"/>
      <c r="H832" s="158"/>
      <c r="I832" s="158"/>
      <c r="J832" s="158"/>
      <c r="K832" s="158"/>
      <c r="L832" s="159"/>
      <c r="M832" s="159"/>
    </row>
    <row r="833" ht="16.5" spans="1:13">
      <c r="A833" s="156"/>
      <c r="B833" s="157" t="s">
        <v>1413</v>
      </c>
      <c r="C833" s="158">
        <v>300</v>
      </c>
      <c r="D833" s="158">
        <v>300</v>
      </c>
      <c r="E833" s="158">
        <v>300</v>
      </c>
      <c r="F833" s="158"/>
      <c r="G833" s="158"/>
      <c r="H833" s="158"/>
      <c r="I833" s="158"/>
      <c r="J833" s="158"/>
      <c r="K833" s="158"/>
      <c r="L833" s="159"/>
      <c r="M833" s="159"/>
    </row>
    <row r="834" ht="16.5" spans="1:13">
      <c r="A834" s="156"/>
      <c r="B834" s="157" t="s">
        <v>1414</v>
      </c>
      <c r="C834" s="158">
        <v>9105</v>
      </c>
      <c r="D834" s="158">
        <v>9105</v>
      </c>
      <c r="E834" s="158">
        <v>9105</v>
      </c>
      <c r="F834" s="158"/>
      <c r="G834" s="158"/>
      <c r="H834" s="158"/>
      <c r="I834" s="158"/>
      <c r="J834" s="158"/>
      <c r="K834" s="158"/>
      <c r="L834" s="159"/>
      <c r="M834" s="159"/>
    </row>
    <row r="835" ht="16.5" spans="1:13">
      <c r="A835" s="156"/>
      <c r="B835" s="157" t="s">
        <v>1415</v>
      </c>
      <c r="C835" s="158">
        <v>110</v>
      </c>
      <c r="D835" s="158">
        <v>110</v>
      </c>
      <c r="E835" s="158">
        <v>110</v>
      </c>
      <c r="F835" s="158"/>
      <c r="G835" s="158"/>
      <c r="H835" s="158"/>
      <c r="I835" s="158"/>
      <c r="J835" s="158"/>
      <c r="K835" s="158"/>
      <c r="L835" s="159"/>
      <c r="M835" s="159"/>
    </row>
    <row r="836" ht="16.5" spans="1:13">
      <c r="A836" s="156"/>
      <c r="B836" s="157" t="s">
        <v>1416</v>
      </c>
      <c r="C836" s="158">
        <v>800</v>
      </c>
      <c r="D836" s="158">
        <v>800</v>
      </c>
      <c r="E836" s="158">
        <v>800</v>
      </c>
      <c r="F836" s="158"/>
      <c r="G836" s="158"/>
      <c r="H836" s="158"/>
      <c r="I836" s="158"/>
      <c r="J836" s="158"/>
      <c r="K836" s="158"/>
      <c r="L836" s="159"/>
      <c r="M836" s="159"/>
    </row>
    <row r="837" ht="16.5" spans="1:13">
      <c r="A837" s="156"/>
      <c r="B837" s="157" t="s">
        <v>1417</v>
      </c>
      <c r="C837" s="158">
        <v>1200</v>
      </c>
      <c r="D837" s="158">
        <v>1200</v>
      </c>
      <c r="E837" s="158">
        <v>1200</v>
      </c>
      <c r="F837" s="158"/>
      <c r="G837" s="158"/>
      <c r="H837" s="158"/>
      <c r="I837" s="158"/>
      <c r="J837" s="158"/>
      <c r="K837" s="158"/>
      <c r="L837" s="159"/>
      <c r="M837" s="159"/>
    </row>
    <row r="838" ht="16.5" spans="1:13">
      <c r="A838" s="108" t="s">
        <v>1418</v>
      </c>
      <c r="B838" s="151" t="s">
        <v>1419</v>
      </c>
      <c r="C838" s="162">
        <v>200</v>
      </c>
      <c r="D838" s="162">
        <v>200</v>
      </c>
      <c r="E838" s="162">
        <v>200</v>
      </c>
      <c r="F838" s="162">
        <v>0</v>
      </c>
      <c r="G838" s="162">
        <v>0</v>
      </c>
      <c r="H838" s="162">
        <v>0</v>
      </c>
      <c r="I838" s="162">
        <v>0</v>
      </c>
      <c r="J838" s="162">
        <v>0</v>
      </c>
      <c r="K838" s="162">
        <v>0</v>
      </c>
      <c r="L838" s="163"/>
      <c r="M838" s="163"/>
    </row>
    <row r="839" ht="16.5" spans="1:13">
      <c r="A839" s="156"/>
      <c r="B839" s="157" t="s">
        <v>1420</v>
      </c>
      <c r="C839" s="158">
        <v>40</v>
      </c>
      <c r="D839" s="158">
        <v>40</v>
      </c>
      <c r="E839" s="158">
        <v>40</v>
      </c>
      <c r="F839" s="158"/>
      <c r="G839" s="158"/>
      <c r="H839" s="158"/>
      <c r="I839" s="158"/>
      <c r="J839" s="158"/>
      <c r="K839" s="158"/>
      <c r="L839" s="159"/>
      <c r="M839" s="159"/>
    </row>
    <row r="840" ht="16.5" spans="1:13">
      <c r="A840" s="156"/>
      <c r="B840" s="157" t="s">
        <v>1421</v>
      </c>
      <c r="C840" s="158">
        <v>160</v>
      </c>
      <c r="D840" s="158">
        <v>160</v>
      </c>
      <c r="E840" s="158">
        <v>160</v>
      </c>
      <c r="F840" s="158"/>
      <c r="G840" s="158"/>
      <c r="H840" s="158"/>
      <c r="I840" s="158"/>
      <c r="J840" s="158"/>
      <c r="K840" s="158"/>
      <c r="L840" s="159"/>
      <c r="M840" s="159"/>
    </row>
    <row r="841" ht="16.5" spans="1:13">
      <c r="A841" s="108" t="s">
        <v>1422</v>
      </c>
      <c r="B841" s="151" t="s">
        <v>1423</v>
      </c>
      <c r="C841" s="162">
        <v>15782</v>
      </c>
      <c r="D841" s="162">
        <v>15782</v>
      </c>
      <c r="E841" s="162">
        <v>15782</v>
      </c>
      <c r="F841" s="162">
        <v>0</v>
      </c>
      <c r="G841" s="162">
        <v>0</v>
      </c>
      <c r="H841" s="162">
        <v>0</v>
      </c>
      <c r="I841" s="162">
        <v>0</v>
      </c>
      <c r="J841" s="162">
        <v>0</v>
      </c>
      <c r="K841" s="162">
        <v>0</v>
      </c>
      <c r="L841" s="163"/>
      <c r="M841" s="163"/>
    </row>
    <row r="842" ht="16.5" spans="1:13">
      <c r="A842" s="156"/>
      <c r="B842" s="157" t="s">
        <v>1424</v>
      </c>
      <c r="C842" s="158">
        <v>814</v>
      </c>
      <c r="D842" s="158">
        <v>814</v>
      </c>
      <c r="E842" s="158">
        <v>814</v>
      </c>
      <c r="F842" s="158"/>
      <c r="G842" s="158"/>
      <c r="H842" s="158"/>
      <c r="I842" s="158"/>
      <c r="J842" s="158"/>
      <c r="K842" s="158"/>
      <c r="L842" s="159"/>
      <c r="M842" s="159"/>
    </row>
    <row r="843" ht="16.5" spans="1:13">
      <c r="A843" s="156"/>
      <c r="B843" s="157" t="s">
        <v>1425</v>
      </c>
      <c r="C843" s="158">
        <v>600</v>
      </c>
      <c r="D843" s="158">
        <v>600</v>
      </c>
      <c r="E843" s="158">
        <v>600</v>
      </c>
      <c r="F843" s="158"/>
      <c r="G843" s="158"/>
      <c r="H843" s="158"/>
      <c r="I843" s="158"/>
      <c r="J843" s="158"/>
      <c r="K843" s="158"/>
      <c r="L843" s="159"/>
      <c r="M843" s="159"/>
    </row>
    <row r="844" ht="16.5" spans="1:13">
      <c r="A844" s="156"/>
      <c r="B844" s="157" t="s">
        <v>1426</v>
      </c>
      <c r="C844" s="158">
        <v>390</v>
      </c>
      <c r="D844" s="158">
        <v>390</v>
      </c>
      <c r="E844" s="158">
        <v>390</v>
      </c>
      <c r="F844" s="158"/>
      <c r="G844" s="158"/>
      <c r="H844" s="158"/>
      <c r="I844" s="158"/>
      <c r="J844" s="158"/>
      <c r="K844" s="158"/>
      <c r="L844" s="159"/>
      <c r="M844" s="159"/>
    </row>
    <row r="845" ht="16.5" spans="1:13">
      <c r="A845" s="156"/>
      <c r="B845" s="157" t="s">
        <v>1427</v>
      </c>
      <c r="C845" s="158">
        <v>10000</v>
      </c>
      <c r="D845" s="158">
        <v>10000</v>
      </c>
      <c r="E845" s="158">
        <v>10000</v>
      </c>
      <c r="F845" s="158"/>
      <c r="G845" s="158"/>
      <c r="H845" s="158"/>
      <c r="I845" s="158"/>
      <c r="J845" s="158"/>
      <c r="K845" s="158"/>
      <c r="L845" s="159"/>
      <c r="M845" s="159"/>
    </row>
    <row r="846" ht="16.5" spans="1:13">
      <c r="A846" s="156"/>
      <c r="B846" s="157" t="s">
        <v>1428</v>
      </c>
      <c r="C846" s="158">
        <v>60</v>
      </c>
      <c r="D846" s="158">
        <v>60</v>
      </c>
      <c r="E846" s="158">
        <v>60</v>
      </c>
      <c r="F846" s="158"/>
      <c r="G846" s="158"/>
      <c r="H846" s="158"/>
      <c r="I846" s="158"/>
      <c r="J846" s="158"/>
      <c r="K846" s="158"/>
      <c r="L846" s="159"/>
      <c r="M846" s="159"/>
    </row>
    <row r="847" ht="16.5" spans="1:13">
      <c r="A847" s="156"/>
      <c r="B847" s="157" t="s">
        <v>1429</v>
      </c>
      <c r="C847" s="158">
        <v>300</v>
      </c>
      <c r="D847" s="158">
        <v>300</v>
      </c>
      <c r="E847" s="158">
        <v>300</v>
      </c>
      <c r="F847" s="158"/>
      <c r="G847" s="158"/>
      <c r="H847" s="158"/>
      <c r="I847" s="158"/>
      <c r="J847" s="158"/>
      <c r="K847" s="158"/>
      <c r="L847" s="159"/>
      <c r="M847" s="159"/>
    </row>
    <row r="848" ht="16.5" spans="1:13">
      <c r="A848" s="156"/>
      <c r="B848" s="157" t="s">
        <v>1430</v>
      </c>
      <c r="C848" s="158">
        <v>800</v>
      </c>
      <c r="D848" s="158">
        <v>800</v>
      </c>
      <c r="E848" s="158">
        <v>800</v>
      </c>
      <c r="F848" s="158"/>
      <c r="G848" s="158"/>
      <c r="H848" s="158"/>
      <c r="I848" s="158"/>
      <c r="J848" s="158"/>
      <c r="K848" s="158"/>
      <c r="L848" s="159"/>
      <c r="M848" s="159"/>
    </row>
    <row r="849" ht="16.5" spans="1:13">
      <c r="A849" s="156"/>
      <c r="B849" s="157" t="s">
        <v>1431</v>
      </c>
      <c r="C849" s="158">
        <v>320</v>
      </c>
      <c r="D849" s="158">
        <v>320</v>
      </c>
      <c r="E849" s="158">
        <v>320</v>
      </c>
      <c r="F849" s="158"/>
      <c r="G849" s="158"/>
      <c r="H849" s="158"/>
      <c r="I849" s="158"/>
      <c r="J849" s="158"/>
      <c r="K849" s="158"/>
      <c r="L849" s="159"/>
      <c r="M849" s="159"/>
    </row>
    <row r="850" ht="16.5" spans="1:13">
      <c r="A850" s="156"/>
      <c r="B850" s="157" t="s">
        <v>1432</v>
      </c>
      <c r="C850" s="158">
        <v>1500</v>
      </c>
      <c r="D850" s="158">
        <v>1500</v>
      </c>
      <c r="E850" s="158">
        <v>1500</v>
      </c>
      <c r="F850" s="158"/>
      <c r="G850" s="158"/>
      <c r="H850" s="158"/>
      <c r="I850" s="158"/>
      <c r="J850" s="158"/>
      <c r="K850" s="158"/>
      <c r="L850" s="159"/>
      <c r="M850" s="159"/>
    </row>
    <row r="851" ht="16.5" spans="1:13">
      <c r="A851" s="156"/>
      <c r="B851" s="157" t="s">
        <v>1433</v>
      </c>
      <c r="C851" s="158">
        <v>50</v>
      </c>
      <c r="D851" s="158">
        <v>50</v>
      </c>
      <c r="E851" s="158">
        <v>50</v>
      </c>
      <c r="F851" s="158"/>
      <c r="G851" s="158"/>
      <c r="H851" s="158"/>
      <c r="I851" s="158"/>
      <c r="J851" s="158"/>
      <c r="K851" s="158"/>
      <c r="L851" s="159"/>
      <c r="M851" s="159"/>
    </row>
    <row r="852" ht="16.5" spans="1:13">
      <c r="A852" s="156"/>
      <c r="B852" s="157" t="s">
        <v>1434</v>
      </c>
      <c r="C852" s="158">
        <v>25</v>
      </c>
      <c r="D852" s="158">
        <v>25</v>
      </c>
      <c r="E852" s="158">
        <v>25</v>
      </c>
      <c r="F852" s="158"/>
      <c r="G852" s="158"/>
      <c r="H852" s="158"/>
      <c r="I852" s="158"/>
      <c r="J852" s="158"/>
      <c r="K852" s="158"/>
      <c r="L852" s="159"/>
      <c r="M852" s="159"/>
    </row>
    <row r="853" ht="16.5" spans="1:13">
      <c r="A853" s="156"/>
      <c r="B853" s="157" t="s">
        <v>1435</v>
      </c>
      <c r="C853" s="158">
        <v>833</v>
      </c>
      <c r="D853" s="158">
        <v>833</v>
      </c>
      <c r="E853" s="158">
        <v>833</v>
      </c>
      <c r="F853" s="158"/>
      <c r="G853" s="158"/>
      <c r="H853" s="158"/>
      <c r="I853" s="158"/>
      <c r="J853" s="158"/>
      <c r="K853" s="158"/>
      <c r="L853" s="159"/>
      <c r="M853" s="159"/>
    </row>
    <row r="854" ht="16.5" spans="1:13">
      <c r="A854" s="156"/>
      <c r="B854" s="157" t="s">
        <v>1436</v>
      </c>
      <c r="C854" s="158">
        <v>90</v>
      </c>
      <c r="D854" s="158">
        <v>90</v>
      </c>
      <c r="E854" s="158">
        <v>90</v>
      </c>
      <c r="F854" s="158"/>
      <c r="G854" s="158"/>
      <c r="H854" s="158"/>
      <c r="I854" s="158"/>
      <c r="J854" s="158"/>
      <c r="K854" s="158"/>
      <c r="L854" s="159"/>
      <c r="M854" s="159"/>
    </row>
    <row r="855" ht="16.5" spans="1:13">
      <c r="A855" s="108" t="s">
        <v>1437</v>
      </c>
      <c r="B855" s="151" t="s">
        <v>1438</v>
      </c>
      <c r="C855" s="162">
        <v>532.4</v>
      </c>
      <c r="D855" s="162">
        <v>532.4</v>
      </c>
      <c r="E855" s="162">
        <v>532.4</v>
      </c>
      <c r="F855" s="162">
        <v>0</v>
      </c>
      <c r="G855" s="162">
        <v>0</v>
      </c>
      <c r="H855" s="162">
        <v>0</v>
      </c>
      <c r="I855" s="162">
        <v>0</v>
      </c>
      <c r="J855" s="162">
        <v>0</v>
      </c>
      <c r="K855" s="162">
        <v>0</v>
      </c>
      <c r="L855" s="163"/>
      <c r="M855" s="163"/>
    </row>
    <row r="856" ht="16.5" spans="1:13">
      <c r="A856" s="156"/>
      <c r="B856" s="157" t="s">
        <v>1439</v>
      </c>
      <c r="C856" s="158">
        <v>100</v>
      </c>
      <c r="D856" s="158">
        <v>100</v>
      </c>
      <c r="E856" s="158">
        <v>100</v>
      </c>
      <c r="F856" s="158"/>
      <c r="G856" s="158"/>
      <c r="H856" s="158"/>
      <c r="I856" s="158"/>
      <c r="J856" s="158"/>
      <c r="K856" s="158"/>
      <c r="L856" s="159"/>
      <c r="M856" s="159"/>
    </row>
    <row r="857" ht="16.5" spans="1:13">
      <c r="A857" s="156"/>
      <c r="B857" s="157" t="s">
        <v>1440</v>
      </c>
      <c r="C857" s="158">
        <v>300</v>
      </c>
      <c r="D857" s="158">
        <v>300</v>
      </c>
      <c r="E857" s="158">
        <v>300</v>
      </c>
      <c r="F857" s="158"/>
      <c r="G857" s="158"/>
      <c r="H857" s="158"/>
      <c r="I857" s="158"/>
      <c r="J857" s="158"/>
      <c r="K857" s="158"/>
      <c r="L857" s="159"/>
      <c r="M857" s="159"/>
    </row>
    <row r="858" ht="16.5" spans="1:13">
      <c r="A858" s="156"/>
      <c r="B858" s="157" t="s">
        <v>1441</v>
      </c>
      <c r="C858" s="158">
        <v>86</v>
      </c>
      <c r="D858" s="158">
        <v>86</v>
      </c>
      <c r="E858" s="158">
        <v>86</v>
      </c>
      <c r="F858" s="158"/>
      <c r="G858" s="158"/>
      <c r="H858" s="158"/>
      <c r="I858" s="158"/>
      <c r="J858" s="158"/>
      <c r="K858" s="158"/>
      <c r="L858" s="159"/>
      <c r="M858" s="159"/>
    </row>
    <row r="859" ht="16.5" spans="1:13">
      <c r="A859" s="156"/>
      <c r="B859" s="157" t="s">
        <v>1442</v>
      </c>
      <c r="C859" s="158">
        <v>46.4</v>
      </c>
      <c r="D859" s="158">
        <v>46.4</v>
      </c>
      <c r="E859" s="158">
        <v>46.4</v>
      </c>
      <c r="F859" s="158"/>
      <c r="G859" s="158"/>
      <c r="H859" s="158"/>
      <c r="I859" s="158"/>
      <c r="J859" s="158"/>
      <c r="K859" s="158"/>
      <c r="L859" s="159"/>
      <c r="M859" s="159"/>
    </row>
    <row r="860" ht="16.5" spans="1:13">
      <c r="A860" s="108" t="s">
        <v>1443</v>
      </c>
      <c r="B860" s="151" t="s">
        <v>1444</v>
      </c>
      <c r="C860" s="162">
        <v>53512</v>
      </c>
      <c r="D860" s="162">
        <v>53512</v>
      </c>
      <c r="E860" s="162">
        <v>53512</v>
      </c>
      <c r="F860" s="162">
        <v>0</v>
      </c>
      <c r="G860" s="162">
        <v>0</v>
      </c>
      <c r="H860" s="162">
        <v>0</v>
      </c>
      <c r="I860" s="162">
        <v>0</v>
      </c>
      <c r="J860" s="162">
        <v>0</v>
      </c>
      <c r="K860" s="162">
        <v>0</v>
      </c>
      <c r="L860" s="163"/>
      <c r="M860" s="163"/>
    </row>
    <row r="861" ht="16.5" spans="1:13">
      <c r="A861" s="156"/>
      <c r="B861" s="157" t="s">
        <v>1445</v>
      </c>
      <c r="C861" s="158">
        <v>80</v>
      </c>
      <c r="D861" s="158">
        <v>80</v>
      </c>
      <c r="E861" s="158">
        <v>80</v>
      </c>
      <c r="F861" s="158"/>
      <c r="G861" s="158"/>
      <c r="H861" s="158"/>
      <c r="I861" s="158"/>
      <c r="J861" s="158"/>
      <c r="K861" s="158"/>
      <c r="L861" s="159"/>
      <c r="M861" s="159"/>
    </row>
    <row r="862" ht="16.5" spans="1:13">
      <c r="A862" s="156"/>
      <c r="B862" s="157" t="s">
        <v>1446</v>
      </c>
      <c r="C862" s="158">
        <v>16282</v>
      </c>
      <c r="D862" s="158">
        <v>16282</v>
      </c>
      <c r="E862" s="158">
        <v>16282</v>
      </c>
      <c r="F862" s="158"/>
      <c r="G862" s="158"/>
      <c r="H862" s="158"/>
      <c r="I862" s="158"/>
      <c r="J862" s="158"/>
      <c r="K862" s="158"/>
      <c r="L862" s="159"/>
      <c r="M862" s="159"/>
    </row>
    <row r="863" ht="16.5" spans="1:13">
      <c r="A863" s="156"/>
      <c r="B863" s="157" t="s">
        <v>1447</v>
      </c>
      <c r="C863" s="158">
        <v>1400</v>
      </c>
      <c r="D863" s="158">
        <v>1400</v>
      </c>
      <c r="E863" s="158">
        <v>1400</v>
      </c>
      <c r="F863" s="158"/>
      <c r="G863" s="158"/>
      <c r="H863" s="158"/>
      <c r="I863" s="158"/>
      <c r="J863" s="158"/>
      <c r="K863" s="158"/>
      <c r="L863" s="159"/>
      <c r="M863" s="159"/>
    </row>
    <row r="864" ht="16.5" spans="1:13">
      <c r="A864" s="156"/>
      <c r="B864" s="157" t="s">
        <v>1448</v>
      </c>
      <c r="C864" s="158">
        <v>880</v>
      </c>
      <c r="D864" s="158">
        <v>880</v>
      </c>
      <c r="E864" s="158">
        <v>880</v>
      </c>
      <c r="F864" s="158"/>
      <c r="G864" s="158"/>
      <c r="H864" s="158"/>
      <c r="I864" s="158"/>
      <c r="J864" s="158"/>
      <c r="K864" s="158"/>
      <c r="L864" s="159"/>
      <c r="M864" s="159"/>
    </row>
    <row r="865" ht="16.5" spans="1:13">
      <c r="A865" s="156"/>
      <c r="B865" s="157" t="s">
        <v>1449</v>
      </c>
      <c r="C865" s="158">
        <v>20000</v>
      </c>
      <c r="D865" s="158">
        <v>20000</v>
      </c>
      <c r="E865" s="158">
        <v>20000</v>
      </c>
      <c r="F865" s="158"/>
      <c r="G865" s="158"/>
      <c r="H865" s="158"/>
      <c r="I865" s="158"/>
      <c r="J865" s="158"/>
      <c r="K865" s="158"/>
      <c r="L865" s="159"/>
      <c r="M865" s="159"/>
    </row>
    <row r="866" ht="16.5" spans="1:13">
      <c r="A866" s="156"/>
      <c r="B866" s="157" t="s">
        <v>1450</v>
      </c>
      <c r="C866" s="158">
        <v>1200</v>
      </c>
      <c r="D866" s="158">
        <v>1200</v>
      </c>
      <c r="E866" s="158">
        <v>1200</v>
      </c>
      <c r="F866" s="158"/>
      <c r="G866" s="158"/>
      <c r="H866" s="158"/>
      <c r="I866" s="158"/>
      <c r="J866" s="158"/>
      <c r="K866" s="158"/>
      <c r="L866" s="159"/>
      <c r="M866" s="159"/>
    </row>
    <row r="867" ht="16.5" spans="1:13">
      <c r="A867" s="156"/>
      <c r="B867" s="157" t="s">
        <v>1451</v>
      </c>
      <c r="C867" s="158">
        <v>2000</v>
      </c>
      <c r="D867" s="158">
        <v>2000</v>
      </c>
      <c r="E867" s="158">
        <v>2000</v>
      </c>
      <c r="F867" s="158"/>
      <c r="G867" s="158"/>
      <c r="H867" s="158"/>
      <c r="I867" s="158"/>
      <c r="J867" s="158"/>
      <c r="K867" s="158"/>
      <c r="L867" s="159"/>
      <c r="M867" s="159"/>
    </row>
    <row r="868" ht="16.5" spans="1:13">
      <c r="A868" s="156"/>
      <c r="B868" s="157" t="s">
        <v>1452</v>
      </c>
      <c r="C868" s="158">
        <v>1500</v>
      </c>
      <c r="D868" s="158">
        <v>1500</v>
      </c>
      <c r="E868" s="158">
        <v>1500</v>
      </c>
      <c r="F868" s="158"/>
      <c r="G868" s="158"/>
      <c r="H868" s="158"/>
      <c r="I868" s="158"/>
      <c r="J868" s="158"/>
      <c r="K868" s="158"/>
      <c r="L868" s="159"/>
      <c r="M868" s="159"/>
    </row>
    <row r="869" ht="16.5" spans="1:13">
      <c r="A869" s="156"/>
      <c r="B869" s="157" t="s">
        <v>1453</v>
      </c>
      <c r="C869" s="158">
        <v>3000</v>
      </c>
      <c r="D869" s="158">
        <v>3000</v>
      </c>
      <c r="E869" s="158">
        <v>3000</v>
      </c>
      <c r="F869" s="158"/>
      <c r="G869" s="158"/>
      <c r="H869" s="158"/>
      <c r="I869" s="158"/>
      <c r="J869" s="158"/>
      <c r="K869" s="158"/>
      <c r="L869" s="159"/>
      <c r="M869" s="159"/>
    </row>
    <row r="870" ht="16.5" spans="1:13">
      <c r="A870" s="156"/>
      <c r="B870" s="157" t="s">
        <v>1454</v>
      </c>
      <c r="C870" s="158">
        <v>6400</v>
      </c>
      <c r="D870" s="158">
        <v>6400</v>
      </c>
      <c r="E870" s="158">
        <v>6400</v>
      </c>
      <c r="F870" s="158"/>
      <c r="G870" s="158"/>
      <c r="H870" s="158"/>
      <c r="I870" s="158"/>
      <c r="J870" s="158"/>
      <c r="K870" s="158"/>
      <c r="L870" s="159"/>
      <c r="M870" s="159"/>
    </row>
    <row r="871" ht="16.5" spans="1:13">
      <c r="A871" s="156"/>
      <c r="B871" s="157" t="s">
        <v>1455</v>
      </c>
      <c r="C871" s="158">
        <v>770</v>
      </c>
      <c r="D871" s="158">
        <v>770</v>
      </c>
      <c r="E871" s="158">
        <v>770</v>
      </c>
      <c r="F871" s="158"/>
      <c r="G871" s="158"/>
      <c r="H871" s="158"/>
      <c r="I871" s="158"/>
      <c r="J871" s="158"/>
      <c r="K871" s="158"/>
      <c r="L871" s="159"/>
      <c r="M871" s="159"/>
    </row>
    <row r="872" ht="16.5" spans="1:13">
      <c r="A872" s="108" t="s">
        <v>1456</v>
      </c>
      <c r="B872" s="151" t="s">
        <v>1457</v>
      </c>
      <c r="C872" s="162">
        <v>250</v>
      </c>
      <c r="D872" s="162">
        <v>250</v>
      </c>
      <c r="E872" s="162">
        <v>250</v>
      </c>
      <c r="F872" s="162">
        <v>0</v>
      </c>
      <c r="G872" s="162">
        <v>0</v>
      </c>
      <c r="H872" s="162">
        <v>0</v>
      </c>
      <c r="I872" s="162">
        <v>0</v>
      </c>
      <c r="J872" s="162">
        <v>0</v>
      </c>
      <c r="K872" s="162">
        <v>0</v>
      </c>
      <c r="L872" s="163"/>
      <c r="M872" s="163"/>
    </row>
    <row r="873" ht="16.5" spans="1:13">
      <c r="A873" s="156"/>
      <c r="B873" s="157" t="s">
        <v>1458</v>
      </c>
      <c r="C873" s="158">
        <v>180</v>
      </c>
      <c r="D873" s="158">
        <v>180</v>
      </c>
      <c r="E873" s="158">
        <v>180</v>
      </c>
      <c r="F873" s="158"/>
      <c r="G873" s="158"/>
      <c r="H873" s="158"/>
      <c r="I873" s="158"/>
      <c r="J873" s="158"/>
      <c r="K873" s="158"/>
      <c r="L873" s="159"/>
      <c r="M873" s="159"/>
    </row>
    <row r="874" ht="16.5" spans="1:13">
      <c r="A874" s="156"/>
      <c r="B874" s="157" t="s">
        <v>1459</v>
      </c>
      <c r="C874" s="158">
        <v>35</v>
      </c>
      <c r="D874" s="158">
        <v>35</v>
      </c>
      <c r="E874" s="158">
        <v>35</v>
      </c>
      <c r="F874" s="158"/>
      <c r="G874" s="158"/>
      <c r="H874" s="158"/>
      <c r="I874" s="158"/>
      <c r="J874" s="158"/>
      <c r="K874" s="158"/>
      <c r="L874" s="159"/>
      <c r="M874" s="159"/>
    </row>
    <row r="875" ht="16.5" spans="1:13">
      <c r="A875" s="156"/>
      <c r="B875" s="157" t="s">
        <v>1460</v>
      </c>
      <c r="C875" s="158">
        <v>35</v>
      </c>
      <c r="D875" s="158">
        <v>35</v>
      </c>
      <c r="E875" s="158">
        <v>35</v>
      </c>
      <c r="F875" s="158"/>
      <c r="G875" s="158"/>
      <c r="H875" s="158"/>
      <c r="I875" s="158"/>
      <c r="J875" s="158"/>
      <c r="K875" s="158"/>
      <c r="L875" s="159"/>
      <c r="M875" s="159"/>
    </row>
    <row r="876" ht="16.5" spans="1:13">
      <c r="A876" s="108" t="s">
        <v>1461</v>
      </c>
      <c r="B876" s="151" t="s">
        <v>1462</v>
      </c>
      <c r="C876" s="162">
        <v>150</v>
      </c>
      <c r="D876" s="162">
        <v>150</v>
      </c>
      <c r="E876" s="162">
        <v>150</v>
      </c>
      <c r="F876" s="162">
        <v>0</v>
      </c>
      <c r="G876" s="162">
        <v>0</v>
      </c>
      <c r="H876" s="162">
        <v>0</v>
      </c>
      <c r="I876" s="162">
        <v>0</v>
      </c>
      <c r="J876" s="162">
        <v>0</v>
      </c>
      <c r="K876" s="162">
        <v>0</v>
      </c>
      <c r="L876" s="163"/>
      <c r="M876" s="163"/>
    </row>
    <row r="877" ht="16.5" spans="1:13">
      <c r="A877" s="156"/>
      <c r="B877" s="157" t="s">
        <v>1463</v>
      </c>
      <c r="C877" s="158">
        <v>150</v>
      </c>
      <c r="D877" s="158">
        <v>150</v>
      </c>
      <c r="E877" s="158">
        <v>150</v>
      </c>
      <c r="F877" s="158"/>
      <c r="G877" s="158"/>
      <c r="H877" s="158"/>
      <c r="I877" s="158"/>
      <c r="J877" s="158"/>
      <c r="K877" s="158"/>
      <c r="L877" s="159"/>
      <c r="M877" s="159"/>
    </row>
    <row r="878" ht="16.5" spans="1:13">
      <c r="A878" s="108" t="s">
        <v>1464</v>
      </c>
      <c r="B878" s="151" t="s">
        <v>1465</v>
      </c>
      <c r="C878" s="162">
        <v>3846</v>
      </c>
      <c r="D878" s="162">
        <v>3846</v>
      </c>
      <c r="E878" s="162">
        <v>3846</v>
      </c>
      <c r="F878" s="162">
        <v>0</v>
      </c>
      <c r="G878" s="162">
        <v>0</v>
      </c>
      <c r="H878" s="162">
        <v>0</v>
      </c>
      <c r="I878" s="162">
        <v>0</v>
      </c>
      <c r="J878" s="162">
        <v>0</v>
      </c>
      <c r="K878" s="162">
        <v>0</v>
      </c>
      <c r="L878" s="163"/>
      <c r="M878" s="163"/>
    </row>
    <row r="879" ht="16.5" spans="1:13">
      <c r="A879" s="156"/>
      <c r="B879" s="157" t="s">
        <v>1466</v>
      </c>
      <c r="C879" s="158">
        <v>500</v>
      </c>
      <c r="D879" s="158">
        <v>500</v>
      </c>
      <c r="E879" s="158">
        <v>500</v>
      </c>
      <c r="F879" s="158"/>
      <c r="G879" s="158"/>
      <c r="H879" s="158"/>
      <c r="I879" s="158"/>
      <c r="J879" s="158"/>
      <c r="K879" s="158"/>
      <c r="L879" s="159"/>
      <c r="M879" s="159"/>
    </row>
    <row r="880" ht="16.5" spans="1:13">
      <c r="A880" s="156"/>
      <c r="B880" s="157" t="s">
        <v>1467</v>
      </c>
      <c r="C880" s="158">
        <v>300</v>
      </c>
      <c r="D880" s="158">
        <v>300</v>
      </c>
      <c r="E880" s="158">
        <v>300</v>
      </c>
      <c r="F880" s="158"/>
      <c r="G880" s="158"/>
      <c r="H880" s="158"/>
      <c r="I880" s="158"/>
      <c r="J880" s="158"/>
      <c r="K880" s="158"/>
      <c r="L880" s="159"/>
      <c r="M880" s="159"/>
    </row>
    <row r="881" ht="16.5" spans="1:13">
      <c r="A881" s="156"/>
      <c r="B881" s="157" t="s">
        <v>1468</v>
      </c>
      <c r="C881" s="158">
        <v>2246</v>
      </c>
      <c r="D881" s="158">
        <v>2246</v>
      </c>
      <c r="E881" s="158">
        <v>2246</v>
      </c>
      <c r="F881" s="158"/>
      <c r="G881" s="158"/>
      <c r="H881" s="158"/>
      <c r="I881" s="158"/>
      <c r="J881" s="158"/>
      <c r="K881" s="158"/>
      <c r="L881" s="159"/>
      <c r="M881" s="159"/>
    </row>
    <row r="882" ht="16.5" spans="1:13">
      <c r="A882" s="156"/>
      <c r="B882" s="157" t="s">
        <v>1469</v>
      </c>
      <c r="C882" s="158">
        <v>200</v>
      </c>
      <c r="D882" s="158">
        <v>200</v>
      </c>
      <c r="E882" s="158">
        <v>200</v>
      </c>
      <c r="F882" s="158"/>
      <c r="G882" s="158"/>
      <c r="H882" s="158"/>
      <c r="I882" s="158"/>
      <c r="J882" s="158"/>
      <c r="K882" s="158"/>
      <c r="L882" s="159"/>
      <c r="M882" s="159"/>
    </row>
    <row r="883" ht="16.5" spans="1:13">
      <c r="A883" s="156"/>
      <c r="B883" s="157" t="s">
        <v>1470</v>
      </c>
      <c r="C883" s="158">
        <v>100</v>
      </c>
      <c r="D883" s="158">
        <v>100</v>
      </c>
      <c r="E883" s="158">
        <v>100</v>
      </c>
      <c r="F883" s="158"/>
      <c r="G883" s="158"/>
      <c r="H883" s="158"/>
      <c r="I883" s="158"/>
      <c r="J883" s="158"/>
      <c r="K883" s="158"/>
      <c r="L883" s="159"/>
      <c r="M883" s="159"/>
    </row>
    <row r="884" ht="16.5" spans="1:13">
      <c r="A884" s="156"/>
      <c r="B884" s="157" t="s">
        <v>1471</v>
      </c>
      <c r="C884" s="158">
        <v>500</v>
      </c>
      <c r="D884" s="158">
        <v>500</v>
      </c>
      <c r="E884" s="158">
        <v>500</v>
      </c>
      <c r="F884" s="158"/>
      <c r="G884" s="158"/>
      <c r="H884" s="158"/>
      <c r="I884" s="158"/>
      <c r="J884" s="158"/>
      <c r="K884" s="158"/>
      <c r="L884" s="159"/>
      <c r="M884" s="159"/>
    </row>
    <row r="885" ht="16.5" spans="1:13">
      <c r="A885" s="108" t="s">
        <v>1472</v>
      </c>
      <c r="B885" s="151" t="s">
        <v>1473</v>
      </c>
      <c r="C885" s="162">
        <v>201</v>
      </c>
      <c r="D885" s="162">
        <v>201</v>
      </c>
      <c r="E885" s="162">
        <v>201</v>
      </c>
      <c r="F885" s="162">
        <v>0</v>
      </c>
      <c r="G885" s="162">
        <v>0</v>
      </c>
      <c r="H885" s="162">
        <v>0</v>
      </c>
      <c r="I885" s="162">
        <v>0</v>
      </c>
      <c r="J885" s="162">
        <v>0</v>
      </c>
      <c r="K885" s="162">
        <v>0</v>
      </c>
      <c r="L885" s="163"/>
      <c r="M885" s="163"/>
    </row>
    <row r="886" ht="16.5" spans="1:13">
      <c r="A886" s="156"/>
      <c r="B886" s="157" t="s">
        <v>1474</v>
      </c>
      <c r="C886" s="158">
        <v>201</v>
      </c>
      <c r="D886" s="158">
        <v>201</v>
      </c>
      <c r="E886" s="158">
        <v>201</v>
      </c>
      <c r="F886" s="158"/>
      <c r="G886" s="158"/>
      <c r="H886" s="158"/>
      <c r="I886" s="158"/>
      <c r="J886" s="158"/>
      <c r="K886" s="158"/>
      <c r="L886" s="159"/>
      <c r="M886" s="159"/>
    </row>
    <row r="887" ht="16.5" spans="1:13">
      <c r="A887" s="154"/>
      <c r="B887" s="151" t="s">
        <v>761</v>
      </c>
      <c r="C887" s="155">
        <v>63338</v>
      </c>
      <c r="D887" s="155">
        <v>63338</v>
      </c>
      <c r="E887" s="155">
        <v>63338</v>
      </c>
      <c r="F887" s="155">
        <v>0</v>
      </c>
      <c r="G887" s="155">
        <v>0</v>
      </c>
      <c r="H887" s="155">
        <v>0</v>
      </c>
      <c r="I887" s="155">
        <v>0</v>
      </c>
      <c r="J887" s="155">
        <v>0</v>
      </c>
      <c r="K887" s="155">
        <v>0</v>
      </c>
      <c r="L887" s="166"/>
      <c r="M887" s="166"/>
    </row>
    <row r="888" ht="16.5" spans="1:13">
      <c r="A888" s="154"/>
      <c r="B888" s="151" t="s">
        <v>762</v>
      </c>
      <c r="C888" s="153">
        <v>38470</v>
      </c>
      <c r="D888" s="153">
        <v>38470</v>
      </c>
      <c r="E888" s="153">
        <v>38470</v>
      </c>
      <c r="F888" s="153">
        <v>0</v>
      </c>
      <c r="G888" s="153">
        <v>0</v>
      </c>
      <c r="H888" s="153">
        <v>0</v>
      </c>
      <c r="I888" s="153">
        <v>0</v>
      </c>
      <c r="J888" s="153">
        <v>0</v>
      </c>
      <c r="K888" s="153">
        <v>0</v>
      </c>
      <c r="L888" s="160"/>
      <c r="M888" s="161"/>
    </row>
    <row r="889" ht="16.5" spans="1:13">
      <c r="A889" s="164"/>
      <c r="B889" s="165"/>
      <c r="C889" s="117"/>
      <c r="D889" s="117"/>
      <c r="E889" s="117"/>
      <c r="F889" s="117"/>
      <c r="G889" s="117"/>
      <c r="H889" s="117"/>
      <c r="I889" s="117"/>
      <c r="J889" s="117"/>
      <c r="K889" s="117"/>
      <c r="L889" s="117"/>
      <c r="M889" s="117"/>
    </row>
  </sheetData>
  <mergeCells count="7">
    <mergeCell ref="A2:M2"/>
    <mergeCell ref="D4:F4"/>
    <mergeCell ref="H4:M4"/>
    <mergeCell ref="A4:A5"/>
    <mergeCell ref="B4:B5"/>
    <mergeCell ref="C4:C5"/>
    <mergeCell ref="G4:G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6"/>
  <sheetViews>
    <sheetView view="pageBreakPreview" zoomScaleNormal="100" workbookViewId="0">
      <selection activeCell="L11" sqref="L11"/>
    </sheetView>
  </sheetViews>
  <sheetFormatPr defaultColWidth="9" defaultRowHeight="14.25"/>
  <cols>
    <col min="1" max="1" width="25.5" style="117" customWidth="1"/>
    <col min="2" max="2" width="9" style="117"/>
    <col min="3" max="3" width="23.5" style="117" customWidth="1"/>
    <col min="4" max="6" width="9" style="117"/>
    <col min="7" max="7" width="19.875" style="117" customWidth="1"/>
    <col min="8" max="16384" width="9" style="117"/>
  </cols>
  <sheetData>
    <row r="1" s="112" customFormat="1" ht="20.1" customHeight="1" spans="1:1">
      <c r="A1" s="112" t="s">
        <v>36</v>
      </c>
    </row>
    <row r="2" s="113" customFormat="1" ht="27" customHeight="1" spans="1:10">
      <c r="A2" s="118" t="s">
        <v>31</v>
      </c>
      <c r="B2" s="118"/>
      <c r="C2" s="118"/>
      <c r="D2" s="118"/>
      <c r="E2" s="118"/>
      <c r="F2" s="118"/>
      <c r="G2" s="118"/>
      <c r="H2" s="118"/>
      <c r="I2" s="118"/>
      <c r="J2" s="118"/>
    </row>
    <row r="3" s="114" customFormat="1" ht="15" spans="10:10">
      <c r="J3" s="139" t="s">
        <v>44</v>
      </c>
    </row>
    <row r="4" s="115" customFormat="1" ht="20.1" customHeight="1" spans="1:10">
      <c r="A4" s="119" t="s">
        <v>1475</v>
      </c>
      <c r="B4" s="119"/>
      <c r="C4" s="119" t="s">
        <v>1476</v>
      </c>
      <c r="D4" s="119"/>
      <c r="E4" s="119"/>
      <c r="F4" s="119"/>
      <c r="G4" s="119"/>
      <c r="H4" s="119"/>
      <c r="I4" s="119"/>
      <c r="J4" s="119"/>
    </row>
    <row r="5" s="115" customFormat="1" ht="48" customHeight="1" spans="1:10">
      <c r="A5" s="120" t="s">
        <v>121</v>
      </c>
      <c r="B5" s="120" t="s">
        <v>163</v>
      </c>
      <c r="C5" s="120" t="s">
        <v>1477</v>
      </c>
      <c r="D5" s="121" t="s">
        <v>400</v>
      </c>
      <c r="E5" s="121" t="s">
        <v>1478</v>
      </c>
      <c r="F5" s="121" t="s">
        <v>1479</v>
      </c>
      <c r="G5" s="120" t="s">
        <v>121</v>
      </c>
      <c r="H5" s="121" t="s">
        <v>400</v>
      </c>
      <c r="I5" s="121" t="s">
        <v>1478</v>
      </c>
      <c r="J5" s="121" t="s">
        <v>1479</v>
      </c>
    </row>
    <row r="6" ht="18" customHeight="1" spans="1:10">
      <c r="A6" s="122" t="s">
        <v>1480</v>
      </c>
      <c r="B6" s="123">
        <v>733791.164114</v>
      </c>
      <c r="C6" s="122" t="s">
        <v>1481</v>
      </c>
      <c r="D6" s="123">
        <f>E6+F6</f>
        <v>111740.249771</v>
      </c>
      <c r="E6" s="124">
        <v>104562.673962</v>
      </c>
      <c r="F6" s="124">
        <v>7177.575809</v>
      </c>
      <c r="G6" s="125" t="s">
        <v>1482</v>
      </c>
      <c r="H6" s="126">
        <f>H7+H10+H13</f>
        <v>733791.164114</v>
      </c>
      <c r="I6" s="140">
        <f>I7+I10+I13</f>
        <v>679148.656254</v>
      </c>
      <c r="J6" s="140">
        <f>J7+J10+J13</f>
        <v>54642.50786</v>
      </c>
    </row>
    <row r="7" ht="18" customHeight="1" spans="1:10">
      <c r="A7" s="127" t="s">
        <v>1478</v>
      </c>
      <c r="B7" s="124">
        <v>679148.656254</v>
      </c>
      <c r="C7" s="122" t="s">
        <v>1483</v>
      </c>
      <c r="D7" s="123">
        <f t="shared" ref="D7:D28" si="0">E7+F7</f>
        <v>33981.894193</v>
      </c>
      <c r="E7" s="124">
        <v>31492.774193</v>
      </c>
      <c r="F7" s="124">
        <v>2489.12</v>
      </c>
      <c r="G7" s="122" t="s">
        <v>1484</v>
      </c>
      <c r="H7" s="123">
        <f>I7+J7</f>
        <v>265178.543849</v>
      </c>
      <c r="I7" s="124">
        <f>I8+I9</f>
        <v>263279.489227</v>
      </c>
      <c r="J7" s="124">
        <f>J8+J9</f>
        <v>1899.054622</v>
      </c>
    </row>
    <row r="8" ht="18" customHeight="1" spans="1:10">
      <c r="A8" s="127" t="s">
        <v>399</v>
      </c>
      <c r="B8" s="124">
        <v>54642.50786</v>
      </c>
      <c r="C8" s="122" t="s">
        <v>1485</v>
      </c>
      <c r="D8" s="123">
        <f t="shared" si="0"/>
        <v>163953.821029</v>
      </c>
      <c r="E8" s="124">
        <v>162121.681029</v>
      </c>
      <c r="F8" s="124">
        <v>1832.14</v>
      </c>
      <c r="G8" s="122" t="s">
        <v>1486</v>
      </c>
      <c r="H8" s="123">
        <f t="shared" ref="H8:H15" si="1">I8+J8</f>
        <v>242828.780309</v>
      </c>
      <c r="I8" s="124">
        <v>240956.847187</v>
      </c>
      <c r="J8" s="124">
        <v>1871.933122</v>
      </c>
    </row>
    <row r="9" ht="18" customHeight="1" spans="1:10">
      <c r="A9" s="122"/>
      <c r="B9" s="123"/>
      <c r="C9" s="122" t="s">
        <v>1487</v>
      </c>
      <c r="D9" s="123">
        <f t="shared" si="0"/>
        <v>21952.877626</v>
      </c>
      <c r="E9" s="124">
        <v>16852.877626</v>
      </c>
      <c r="F9" s="124">
        <v>5100</v>
      </c>
      <c r="G9" s="122" t="s">
        <v>1488</v>
      </c>
      <c r="H9" s="123">
        <f t="shared" si="1"/>
        <v>22349.76354</v>
      </c>
      <c r="I9" s="124">
        <v>22322.64204</v>
      </c>
      <c r="J9" s="124">
        <v>27.1215</v>
      </c>
    </row>
    <row r="10" ht="18" customHeight="1" spans="1:10">
      <c r="A10" s="122"/>
      <c r="B10" s="123"/>
      <c r="C10" s="122" t="s">
        <v>1489</v>
      </c>
      <c r="D10" s="123">
        <f t="shared" si="0"/>
        <v>10941.766319</v>
      </c>
      <c r="E10" s="124">
        <v>10456.766319</v>
      </c>
      <c r="F10" s="124">
        <v>485</v>
      </c>
      <c r="G10" s="122" t="s">
        <v>1490</v>
      </c>
      <c r="H10" s="123">
        <f t="shared" si="1"/>
        <v>38219.275483</v>
      </c>
      <c r="I10" s="124">
        <f>I11+I12</f>
        <v>38111.187918</v>
      </c>
      <c r="J10" s="124">
        <f>J11+J12</f>
        <v>108.087565</v>
      </c>
    </row>
    <row r="11" ht="18" customHeight="1" spans="1:10">
      <c r="A11" s="122"/>
      <c r="B11" s="123"/>
      <c r="C11" s="122" t="s">
        <v>1491</v>
      </c>
      <c r="D11" s="123">
        <f t="shared" si="0"/>
        <v>51839.18149</v>
      </c>
      <c r="E11" s="124">
        <v>50606.05149</v>
      </c>
      <c r="F11" s="124">
        <v>1233.13</v>
      </c>
      <c r="G11" s="122" t="s">
        <v>1492</v>
      </c>
      <c r="H11" s="123">
        <f t="shared" si="1"/>
        <v>27645.452872</v>
      </c>
      <c r="I11" s="124">
        <v>27537.365307</v>
      </c>
      <c r="J11" s="124">
        <v>108.087565</v>
      </c>
    </row>
    <row r="12" ht="18" customHeight="1" spans="1:10">
      <c r="A12" s="122"/>
      <c r="B12" s="123"/>
      <c r="C12" s="122" t="s">
        <v>1493</v>
      </c>
      <c r="D12" s="123">
        <f t="shared" si="0"/>
        <v>38934.383816</v>
      </c>
      <c r="E12" s="124">
        <v>38934.383816</v>
      </c>
      <c r="F12" s="124"/>
      <c r="G12" s="122" t="s">
        <v>1494</v>
      </c>
      <c r="H12" s="123">
        <f t="shared" si="1"/>
        <v>10573.822611</v>
      </c>
      <c r="I12" s="124">
        <v>10573.822611</v>
      </c>
      <c r="J12" s="124"/>
    </row>
    <row r="13" ht="18" customHeight="1" spans="1:10">
      <c r="A13" s="122"/>
      <c r="B13" s="123"/>
      <c r="C13" s="122" t="s">
        <v>1495</v>
      </c>
      <c r="D13" s="123">
        <f t="shared" si="0"/>
        <v>17239.49003</v>
      </c>
      <c r="E13" s="124">
        <v>16038.89003</v>
      </c>
      <c r="F13" s="124">
        <v>1200.6</v>
      </c>
      <c r="G13" s="122" t="s">
        <v>1496</v>
      </c>
      <c r="H13" s="123">
        <f t="shared" si="1"/>
        <v>430393.344782</v>
      </c>
      <c r="I13" s="124">
        <f>I14+I15</f>
        <v>377757.979109</v>
      </c>
      <c r="J13" s="124">
        <f>J14+J15</f>
        <v>52635.365673</v>
      </c>
    </row>
    <row r="14" ht="18" customHeight="1" spans="1:10">
      <c r="A14" s="122"/>
      <c r="B14" s="123"/>
      <c r="C14" s="122" t="s">
        <v>1497</v>
      </c>
      <c r="D14" s="123">
        <f t="shared" si="0"/>
        <v>70619.671902</v>
      </c>
      <c r="E14" s="124">
        <f>53530.759851-100</f>
        <v>53430.759851</v>
      </c>
      <c r="F14" s="124">
        <v>17188.912051</v>
      </c>
      <c r="G14" s="122" t="s">
        <v>1498</v>
      </c>
      <c r="H14" s="123">
        <f t="shared" si="1"/>
        <v>430393.344782</v>
      </c>
      <c r="I14" s="124">
        <v>377757.979109</v>
      </c>
      <c r="J14" s="124">
        <v>52635.365673</v>
      </c>
    </row>
    <row r="15" ht="18" customHeight="1" spans="1:10">
      <c r="A15" s="128"/>
      <c r="B15" s="129"/>
      <c r="C15" s="128" t="s">
        <v>1499</v>
      </c>
      <c r="D15" s="123">
        <f t="shared" si="0"/>
        <v>91491.973362</v>
      </c>
      <c r="E15" s="130">
        <v>74699.973362</v>
      </c>
      <c r="F15" s="130">
        <v>16792</v>
      </c>
      <c r="G15" s="128" t="s">
        <v>1500</v>
      </c>
      <c r="H15" s="123">
        <f t="shared" si="1"/>
        <v>0</v>
      </c>
      <c r="I15" s="130"/>
      <c r="J15" s="130"/>
    </row>
    <row r="16" ht="18" customHeight="1" spans="1:10">
      <c r="A16" s="131"/>
      <c r="B16" s="132"/>
      <c r="C16" s="131" t="s">
        <v>1501</v>
      </c>
      <c r="D16" s="123">
        <f t="shared" si="0"/>
        <v>21381.040088</v>
      </c>
      <c r="E16" s="133">
        <f>20811.040088+100</f>
        <v>20911.040088</v>
      </c>
      <c r="F16" s="133">
        <v>470</v>
      </c>
      <c r="G16" s="134"/>
      <c r="H16" s="132"/>
      <c r="I16" s="133"/>
      <c r="J16" s="133"/>
    </row>
    <row r="17" ht="18" customHeight="1" spans="1:10">
      <c r="A17" s="131"/>
      <c r="B17" s="132"/>
      <c r="C17" s="131" t="s">
        <v>1502</v>
      </c>
      <c r="D17" s="123">
        <f t="shared" si="0"/>
        <v>9861.202676</v>
      </c>
      <c r="E17" s="133">
        <v>9441.002676</v>
      </c>
      <c r="F17" s="133">
        <v>420.2</v>
      </c>
      <c r="G17" s="135" t="s">
        <v>1503</v>
      </c>
      <c r="H17" s="136">
        <f>SUM(H18:H27)</f>
        <v>733791.164114</v>
      </c>
      <c r="I17" s="138">
        <f>SUM(I18:I27)</f>
        <v>679148.656254</v>
      </c>
      <c r="J17" s="138">
        <f>SUM(J18:J27)</f>
        <v>54642.50786</v>
      </c>
    </row>
    <row r="18" ht="18" customHeight="1" spans="1:10">
      <c r="A18" s="134"/>
      <c r="B18" s="132"/>
      <c r="C18" s="131" t="s">
        <v>1504</v>
      </c>
      <c r="D18" s="123">
        <f t="shared" si="0"/>
        <v>2235.574311</v>
      </c>
      <c r="E18" s="133">
        <v>2235.574311</v>
      </c>
      <c r="F18" s="133"/>
      <c r="G18" s="131" t="s">
        <v>1505</v>
      </c>
      <c r="H18" s="132">
        <f>I18+J18</f>
        <v>260784.212772</v>
      </c>
      <c r="I18" s="133">
        <v>257518.95965</v>
      </c>
      <c r="J18" s="133">
        <v>3265.253122</v>
      </c>
    </row>
    <row r="19" ht="18" customHeight="1" spans="1:10">
      <c r="A19" s="134"/>
      <c r="B19" s="132"/>
      <c r="C19" s="131" t="s">
        <v>1506</v>
      </c>
      <c r="D19" s="123">
        <f t="shared" si="0"/>
        <v>300</v>
      </c>
      <c r="E19" s="133">
        <v>300</v>
      </c>
      <c r="F19" s="133"/>
      <c r="G19" s="131" t="s">
        <v>1507</v>
      </c>
      <c r="H19" s="132">
        <f>I19+J19</f>
        <v>226312.874387</v>
      </c>
      <c r="I19" s="133">
        <f>217196.290022-100</f>
        <v>217096.290022</v>
      </c>
      <c r="J19" s="133">
        <v>9216.584365</v>
      </c>
    </row>
    <row r="20" ht="18" customHeight="1" spans="1:10">
      <c r="A20" s="134"/>
      <c r="B20" s="132"/>
      <c r="C20" s="131" t="s">
        <v>1508</v>
      </c>
      <c r="D20" s="123">
        <f t="shared" si="0"/>
        <v>770</v>
      </c>
      <c r="E20" s="133">
        <v>770</v>
      </c>
      <c r="F20" s="133"/>
      <c r="G20" s="131" t="s">
        <v>1509</v>
      </c>
      <c r="H20" s="132">
        <f t="shared" ref="H20:H27" si="2">I20+J20</f>
        <v>35122.30464</v>
      </c>
      <c r="I20" s="133">
        <v>35094.45314</v>
      </c>
      <c r="J20" s="133">
        <v>27.8515</v>
      </c>
    </row>
    <row r="21" ht="18" customHeight="1" spans="1:10">
      <c r="A21" s="134"/>
      <c r="B21" s="132"/>
      <c r="C21" s="131" t="s">
        <v>1510</v>
      </c>
      <c r="D21" s="123">
        <f t="shared" si="0"/>
        <v>13286.406387</v>
      </c>
      <c r="E21" s="133">
        <v>13286.406387</v>
      </c>
      <c r="F21" s="133"/>
      <c r="G21" s="131" t="s">
        <v>1511</v>
      </c>
      <c r="H21" s="132">
        <f t="shared" si="2"/>
        <v>17310</v>
      </c>
      <c r="I21" s="133">
        <v>17310</v>
      </c>
      <c r="J21" s="133"/>
    </row>
    <row r="22" ht="18" customHeight="1" spans="1:10">
      <c r="A22" s="134"/>
      <c r="B22" s="132"/>
      <c r="C22" s="131" t="s">
        <v>1512</v>
      </c>
      <c r="D22" s="123">
        <f t="shared" si="0"/>
        <v>13719</v>
      </c>
      <c r="E22" s="133">
        <v>13684</v>
      </c>
      <c r="F22" s="133">
        <v>35</v>
      </c>
      <c r="G22" s="131" t="s">
        <v>1513</v>
      </c>
      <c r="H22" s="132">
        <f t="shared" si="2"/>
        <v>0</v>
      </c>
      <c r="I22" s="133"/>
      <c r="J22" s="133"/>
    </row>
    <row r="23" ht="18" customHeight="1" spans="1:10">
      <c r="A23" s="134"/>
      <c r="B23" s="132"/>
      <c r="C23" s="131" t="s">
        <v>1514</v>
      </c>
      <c r="D23" s="123">
        <f t="shared" si="0"/>
        <v>4973</v>
      </c>
      <c r="E23" s="133">
        <v>4973</v>
      </c>
      <c r="F23" s="133"/>
      <c r="G23" s="131" t="s">
        <v>1515</v>
      </c>
      <c r="H23" s="132">
        <f t="shared" si="2"/>
        <v>77246.261115</v>
      </c>
      <c r="I23" s="133">
        <v>44152.442242</v>
      </c>
      <c r="J23" s="133">
        <v>33093.818873</v>
      </c>
    </row>
    <row r="24" ht="18" customHeight="1" spans="1:10">
      <c r="A24" s="134"/>
      <c r="B24" s="132"/>
      <c r="C24" s="131" t="s">
        <v>1516</v>
      </c>
      <c r="D24" s="123">
        <f t="shared" si="0"/>
        <v>6479.631114</v>
      </c>
      <c r="E24" s="133">
        <v>6260.801114</v>
      </c>
      <c r="F24" s="133">
        <v>218.83</v>
      </c>
      <c r="G24" s="131" t="s">
        <v>1517</v>
      </c>
      <c r="H24" s="132">
        <f t="shared" si="2"/>
        <v>0</v>
      </c>
      <c r="I24" s="133"/>
      <c r="J24" s="133"/>
    </row>
    <row r="25" ht="18" customHeight="1" spans="1:10">
      <c r="A25" s="134"/>
      <c r="B25" s="132"/>
      <c r="C25" s="131" t="s">
        <v>1518</v>
      </c>
      <c r="D25" s="123">
        <f t="shared" si="0"/>
        <v>3000</v>
      </c>
      <c r="E25" s="133">
        <v>3000</v>
      </c>
      <c r="F25" s="133"/>
      <c r="G25" s="131" t="s">
        <v>1519</v>
      </c>
      <c r="H25" s="132">
        <f t="shared" si="2"/>
        <v>43169.7</v>
      </c>
      <c r="I25" s="133">
        <f>38069.7+100</f>
        <v>38169.7</v>
      </c>
      <c r="J25" s="133">
        <v>5000</v>
      </c>
    </row>
    <row r="26" ht="18" customHeight="1" spans="1:10">
      <c r="A26" s="134"/>
      <c r="B26" s="132"/>
      <c r="C26" s="131" t="s">
        <v>1520</v>
      </c>
      <c r="D26" s="123">
        <f t="shared" si="0"/>
        <v>27780</v>
      </c>
      <c r="E26" s="133">
        <v>27780</v>
      </c>
      <c r="F26" s="133"/>
      <c r="G26" s="131" t="s">
        <v>1521</v>
      </c>
      <c r="H26" s="132">
        <f t="shared" si="2"/>
        <v>14733</v>
      </c>
      <c r="I26" s="133">
        <v>14733</v>
      </c>
      <c r="J26" s="133"/>
    </row>
    <row r="27" ht="18" customHeight="1" spans="1:10">
      <c r="A27" s="134"/>
      <c r="B27" s="132"/>
      <c r="C27" s="131" t="s">
        <v>1522</v>
      </c>
      <c r="D27" s="123">
        <f t="shared" si="0"/>
        <v>17230</v>
      </c>
      <c r="E27" s="133">
        <v>17230</v>
      </c>
      <c r="F27" s="133"/>
      <c r="G27" s="131" t="s">
        <v>1523</v>
      </c>
      <c r="H27" s="132">
        <f t="shared" si="2"/>
        <v>59112.8112</v>
      </c>
      <c r="I27" s="133">
        <v>55073.8112</v>
      </c>
      <c r="J27" s="133">
        <v>4039</v>
      </c>
    </row>
    <row r="28" ht="18" customHeight="1" spans="1:10">
      <c r="A28" s="134"/>
      <c r="B28" s="132"/>
      <c r="C28" s="131" t="s">
        <v>1524</v>
      </c>
      <c r="D28" s="123">
        <f t="shared" si="0"/>
        <v>80</v>
      </c>
      <c r="E28" s="133">
        <v>80</v>
      </c>
      <c r="F28" s="133"/>
      <c r="G28" s="134"/>
      <c r="H28" s="132"/>
      <c r="I28" s="133"/>
      <c r="J28" s="133"/>
    </row>
    <row r="29" s="116" customFormat="1" ht="20.1" customHeight="1" spans="1:10">
      <c r="A29" s="137" t="s">
        <v>1525</v>
      </c>
      <c r="B29" s="136">
        <f>B6</f>
        <v>733791.164114</v>
      </c>
      <c r="C29" s="137" t="s">
        <v>1526</v>
      </c>
      <c r="D29" s="136">
        <f>SUM(D6:D28)</f>
        <v>733791.164114</v>
      </c>
      <c r="E29" s="138">
        <f>SUM(E6:E28)</f>
        <v>679148.656254</v>
      </c>
      <c r="F29" s="138">
        <f>SUM(F6:F28)</f>
        <v>54642.50786</v>
      </c>
      <c r="G29" s="137" t="s">
        <v>1526</v>
      </c>
      <c r="H29" s="136">
        <f>(H6+H17)/2</f>
        <v>733791.164114</v>
      </c>
      <c r="I29" s="138">
        <f>(I6+I17)/2</f>
        <v>679148.656254</v>
      </c>
      <c r="J29" s="138">
        <f>(J6+J17)/2</f>
        <v>54642.50786</v>
      </c>
    </row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</sheetData>
  <mergeCells count="3">
    <mergeCell ref="A2:J2"/>
    <mergeCell ref="A4:B4"/>
    <mergeCell ref="C4:J4"/>
  </mergeCells>
  <printOptions horizontalCentered="1"/>
  <pageMargins left="0.393055555555556" right="0.393055555555556" top="0.786805555555556" bottom="0.590277777777778" header="0.313888888888889" footer="0.313888888888889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9"/>
  <sheetViews>
    <sheetView workbookViewId="0">
      <selection activeCell="I15" sqref="I15"/>
    </sheetView>
  </sheetViews>
  <sheetFormatPr defaultColWidth="9" defaultRowHeight="14.25" outlineLevelCol="6"/>
  <cols>
    <col min="1" max="1" width="7.125" customWidth="1"/>
    <col min="2" max="2" width="26.125" customWidth="1"/>
    <col min="3" max="4" width="9.625" customWidth="1"/>
    <col min="5" max="7" width="10.625" customWidth="1"/>
  </cols>
  <sheetData>
    <row r="1" ht="18.75" spans="1:7">
      <c r="A1" s="50" t="s">
        <v>38</v>
      </c>
      <c r="B1" s="51"/>
      <c r="C1" s="52"/>
      <c r="D1" s="52"/>
      <c r="E1" s="52"/>
      <c r="F1" s="52"/>
      <c r="G1" s="52"/>
    </row>
    <row r="2" ht="25.5" spans="1:7">
      <c r="A2" s="53" t="s">
        <v>1527</v>
      </c>
      <c r="B2" s="53"/>
      <c r="C2" s="53"/>
      <c r="D2" s="53"/>
      <c r="E2" s="53"/>
      <c r="F2" s="53"/>
      <c r="G2" s="53"/>
    </row>
    <row r="3" ht="15" spans="1:7">
      <c r="A3" s="54"/>
      <c r="B3" s="55"/>
      <c r="C3" s="56"/>
      <c r="D3" s="56"/>
      <c r="E3" s="56"/>
      <c r="F3" s="56"/>
      <c r="G3" s="71" t="s">
        <v>44</v>
      </c>
    </row>
    <row r="4" spans="1:7">
      <c r="A4" s="104" t="s">
        <v>392</v>
      </c>
      <c r="B4" s="105" t="s">
        <v>1528</v>
      </c>
      <c r="C4" s="104" t="s">
        <v>215</v>
      </c>
      <c r="D4" s="104" t="s">
        <v>1529</v>
      </c>
      <c r="E4" s="104" t="s">
        <v>1530</v>
      </c>
      <c r="F4" s="104"/>
      <c r="G4" s="104" t="s">
        <v>1531</v>
      </c>
    </row>
    <row r="5" ht="27" spans="1:7">
      <c r="A5" s="104"/>
      <c r="B5" s="105"/>
      <c r="C5" s="104"/>
      <c r="D5" s="104"/>
      <c r="E5" s="104" t="s">
        <v>1532</v>
      </c>
      <c r="F5" s="104" t="s">
        <v>1533</v>
      </c>
      <c r="G5" s="104"/>
    </row>
    <row r="6" ht="16.5" spans="1:7">
      <c r="A6" s="106"/>
      <c r="B6" s="62" t="s">
        <v>394</v>
      </c>
      <c r="C6" s="76">
        <v>733791.164114</v>
      </c>
      <c r="D6" s="76">
        <v>265178.543849</v>
      </c>
      <c r="E6" s="76">
        <v>27645.452872</v>
      </c>
      <c r="F6" s="76">
        <v>10573.822611</v>
      </c>
      <c r="G6" s="76">
        <v>430393.344782</v>
      </c>
    </row>
    <row r="7" ht="16.5" spans="1:7">
      <c r="A7" s="106"/>
      <c r="B7" s="62" t="s">
        <v>409</v>
      </c>
      <c r="C7" s="107">
        <v>63487.326692</v>
      </c>
      <c r="D7" s="107">
        <v>38512.420682</v>
      </c>
      <c r="E7" s="107">
        <v>6698.01211</v>
      </c>
      <c r="F7" s="107">
        <v>911.65</v>
      </c>
      <c r="G7" s="107">
        <v>17365.2439</v>
      </c>
    </row>
    <row r="8" ht="16.5" spans="1:7">
      <c r="A8" s="108" t="s">
        <v>410</v>
      </c>
      <c r="B8" s="73" t="s">
        <v>411</v>
      </c>
      <c r="C8" s="80">
        <v>1749.59357</v>
      </c>
      <c r="D8" s="80">
        <v>1285.260058</v>
      </c>
      <c r="E8" s="80">
        <v>236.333512</v>
      </c>
      <c r="F8" s="80"/>
      <c r="G8" s="80">
        <v>228</v>
      </c>
    </row>
    <row r="9" ht="16.5" spans="1:7">
      <c r="A9" s="108" t="s">
        <v>412</v>
      </c>
      <c r="B9" s="73" t="s">
        <v>413</v>
      </c>
      <c r="C9" s="80">
        <v>409.211462</v>
      </c>
      <c r="D9" s="80">
        <v>231.673392</v>
      </c>
      <c r="E9" s="80">
        <v>28.65807</v>
      </c>
      <c r="F9" s="80"/>
      <c r="G9" s="80">
        <v>148.88</v>
      </c>
    </row>
    <row r="10" ht="16.5" spans="1:7">
      <c r="A10" s="108" t="s">
        <v>414</v>
      </c>
      <c r="B10" s="73" t="s">
        <v>415</v>
      </c>
      <c r="C10" s="80">
        <v>698.969007</v>
      </c>
      <c r="D10" s="80">
        <v>394.215785</v>
      </c>
      <c r="E10" s="80">
        <v>44.753222</v>
      </c>
      <c r="F10" s="80"/>
      <c r="G10" s="80">
        <v>260</v>
      </c>
    </row>
    <row r="11" ht="16.5" spans="1:7">
      <c r="A11" s="108" t="s">
        <v>416</v>
      </c>
      <c r="B11" s="73" t="s">
        <v>417</v>
      </c>
      <c r="C11" s="80">
        <v>2541.186205</v>
      </c>
      <c r="D11" s="80">
        <v>1083.279935</v>
      </c>
      <c r="E11" s="80">
        <v>140.71627</v>
      </c>
      <c r="F11" s="80">
        <v>10.75</v>
      </c>
      <c r="G11" s="80">
        <v>1306.44</v>
      </c>
    </row>
    <row r="12" ht="16.5" spans="1:7">
      <c r="A12" s="108" t="s">
        <v>418</v>
      </c>
      <c r="B12" s="73" t="s">
        <v>419</v>
      </c>
      <c r="C12" s="80">
        <v>1253.547671</v>
      </c>
      <c r="D12" s="80">
        <v>694.777133</v>
      </c>
      <c r="E12" s="80">
        <v>85.670538</v>
      </c>
      <c r="F12" s="80"/>
      <c r="G12" s="80">
        <v>473.1</v>
      </c>
    </row>
    <row r="13" ht="16.5" spans="1:7">
      <c r="A13" s="108" t="s">
        <v>420</v>
      </c>
      <c r="B13" s="73" t="s">
        <v>421</v>
      </c>
      <c r="C13" s="80">
        <v>592.24972</v>
      </c>
      <c r="D13" s="80">
        <v>258.622824</v>
      </c>
      <c r="E13" s="80">
        <v>28.626896</v>
      </c>
      <c r="F13" s="80"/>
      <c r="G13" s="80">
        <v>305</v>
      </c>
    </row>
    <row r="14" ht="16.5" spans="1:7">
      <c r="A14" s="108" t="s">
        <v>422</v>
      </c>
      <c r="B14" s="73" t="s">
        <v>423</v>
      </c>
      <c r="C14" s="80">
        <v>222.942223</v>
      </c>
      <c r="D14" s="80">
        <v>121.191076</v>
      </c>
      <c r="E14" s="80">
        <v>22.751147</v>
      </c>
      <c r="F14" s="80"/>
      <c r="G14" s="80">
        <v>79</v>
      </c>
    </row>
    <row r="15" ht="16.5" spans="1:7">
      <c r="A15" s="108" t="s">
        <v>424</v>
      </c>
      <c r="B15" s="73" t="s">
        <v>425</v>
      </c>
      <c r="C15" s="80">
        <v>346.957075</v>
      </c>
      <c r="D15" s="80">
        <v>152.988273</v>
      </c>
      <c r="E15" s="80">
        <v>26.968802</v>
      </c>
      <c r="F15" s="80"/>
      <c r="G15" s="80">
        <v>167</v>
      </c>
    </row>
    <row r="16" ht="16.5" spans="1:7">
      <c r="A16" s="108" t="s">
        <v>426</v>
      </c>
      <c r="B16" s="73" t="s">
        <v>427</v>
      </c>
      <c r="C16" s="80">
        <v>2042.051282</v>
      </c>
      <c r="D16" s="80">
        <v>1416.868936</v>
      </c>
      <c r="E16" s="80">
        <v>262.582346</v>
      </c>
      <c r="F16" s="80"/>
      <c r="G16" s="80">
        <v>362.6</v>
      </c>
    </row>
    <row r="17" ht="16.5" spans="1:7">
      <c r="A17" s="108" t="s">
        <v>428</v>
      </c>
      <c r="B17" s="73" t="s">
        <v>429</v>
      </c>
      <c r="C17" s="80">
        <v>1563.9887</v>
      </c>
      <c r="D17" s="80">
        <v>1034.40368</v>
      </c>
      <c r="E17" s="80">
        <v>226.79502</v>
      </c>
      <c r="F17" s="80"/>
      <c r="G17" s="80">
        <v>302.79</v>
      </c>
    </row>
    <row r="18" ht="16.5" spans="1:7">
      <c r="A18" s="108" t="s">
        <v>430</v>
      </c>
      <c r="B18" s="73" t="s">
        <v>431</v>
      </c>
      <c r="C18" s="80">
        <v>2663.187172</v>
      </c>
      <c r="D18" s="80">
        <v>2088.651106</v>
      </c>
      <c r="E18" s="80">
        <v>320.036066</v>
      </c>
      <c r="F18" s="80"/>
      <c r="G18" s="80">
        <v>254.5</v>
      </c>
    </row>
    <row r="19" ht="16.5" spans="1:7">
      <c r="A19" s="108" t="s">
        <v>432</v>
      </c>
      <c r="B19" s="73" t="s">
        <v>433</v>
      </c>
      <c r="C19" s="80">
        <v>1897.923808</v>
      </c>
      <c r="D19" s="80">
        <v>393.351648</v>
      </c>
      <c r="E19" s="80">
        <v>499.71216</v>
      </c>
      <c r="F19" s="80">
        <v>8.4</v>
      </c>
      <c r="G19" s="80">
        <v>996.46</v>
      </c>
    </row>
    <row r="20" ht="16.5" spans="1:7">
      <c r="A20" s="108" t="s">
        <v>434</v>
      </c>
      <c r="B20" s="73" t="s">
        <v>435</v>
      </c>
      <c r="C20" s="80">
        <v>345.773435</v>
      </c>
      <c r="D20" s="80">
        <v>278.315761</v>
      </c>
      <c r="E20" s="80">
        <v>37.457674</v>
      </c>
      <c r="F20" s="80"/>
      <c r="G20" s="80">
        <v>30</v>
      </c>
    </row>
    <row r="21" ht="16.5" spans="1:7">
      <c r="A21" s="108" t="s">
        <v>436</v>
      </c>
      <c r="B21" s="73" t="s">
        <v>437</v>
      </c>
      <c r="C21" s="80">
        <v>929.529639</v>
      </c>
      <c r="D21" s="80">
        <v>496.140635</v>
      </c>
      <c r="E21" s="80">
        <v>60.669004</v>
      </c>
      <c r="F21" s="80">
        <v>7</v>
      </c>
      <c r="G21" s="80">
        <v>365.72</v>
      </c>
    </row>
    <row r="22" ht="16.5" spans="1:7">
      <c r="A22" s="108" t="s">
        <v>438</v>
      </c>
      <c r="B22" s="73" t="s">
        <v>439</v>
      </c>
      <c r="C22" s="80">
        <v>1658.316558</v>
      </c>
      <c r="D22" s="80">
        <v>765.916262</v>
      </c>
      <c r="E22" s="80">
        <v>90.400296</v>
      </c>
      <c r="F22" s="80"/>
      <c r="G22" s="80">
        <v>802</v>
      </c>
    </row>
    <row r="23" ht="16.5" spans="1:7">
      <c r="A23" s="108" t="s">
        <v>440</v>
      </c>
      <c r="B23" s="73" t="s">
        <v>441</v>
      </c>
      <c r="C23" s="80">
        <v>4663.718582</v>
      </c>
      <c r="D23" s="80">
        <v>2817.269646</v>
      </c>
      <c r="E23" s="80">
        <v>313.905036</v>
      </c>
      <c r="F23" s="80">
        <v>95</v>
      </c>
      <c r="G23" s="80">
        <v>1437.5439</v>
      </c>
    </row>
    <row r="24" ht="16.5" spans="1:7">
      <c r="A24" s="108" t="s">
        <v>442</v>
      </c>
      <c r="B24" s="73" t="s">
        <v>443</v>
      </c>
      <c r="C24" s="80">
        <v>24935.561446</v>
      </c>
      <c r="D24" s="80">
        <v>13663.544172</v>
      </c>
      <c r="E24" s="80">
        <v>2678.757274</v>
      </c>
      <c r="F24" s="80">
        <v>649.5</v>
      </c>
      <c r="G24" s="80">
        <v>7943.76</v>
      </c>
    </row>
    <row r="25" ht="16.5" spans="1:7">
      <c r="A25" s="108" t="s">
        <v>444</v>
      </c>
      <c r="B25" s="73" t="s">
        <v>445</v>
      </c>
      <c r="C25" s="80">
        <v>2335.032747</v>
      </c>
      <c r="D25" s="80">
        <v>1749.923469</v>
      </c>
      <c r="E25" s="80">
        <v>255.759278</v>
      </c>
      <c r="F25" s="80"/>
      <c r="G25" s="80">
        <v>329.35</v>
      </c>
    </row>
    <row r="26" ht="16.5" spans="1:7">
      <c r="A26" s="108" t="s">
        <v>446</v>
      </c>
      <c r="B26" s="73" t="s">
        <v>447</v>
      </c>
      <c r="C26" s="80">
        <v>579.79244</v>
      </c>
      <c r="D26" s="80">
        <v>402.28386</v>
      </c>
      <c r="E26" s="80">
        <v>56.00858</v>
      </c>
      <c r="F26" s="80"/>
      <c r="G26" s="80">
        <v>121.5</v>
      </c>
    </row>
    <row r="27" ht="16.5" spans="1:7">
      <c r="A27" s="108" t="s">
        <v>448</v>
      </c>
      <c r="B27" s="73" t="s">
        <v>449</v>
      </c>
      <c r="C27" s="80">
        <v>3985.398078</v>
      </c>
      <c r="D27" s="80">
        <v>2560.229205</v>
      </c>
      <c r="E27" s="80">
        <v>532.068873</v>
      </c>
      <c r="F27" s="80">
        <v>141</v>
      </c>
      <c r="G27" s="80">
        <v>752.1</v>
      </c>
    </row>
    <row r="28" ht="16.5" spans="1:7">
      <c r="A28" s="108" t="s">
        <v>450</v>
      </c>
      <c r="B28" s="73" t="s">
        <v>451</v>
      </c>
      <c r="C28" s="80">
        <v>441.955792</v>
      </c>
      <c r="D28" s="80">
        <v>244.464288</v>
      </c>
      <c r="E28" s="80">
        <v>48.491504</v>
      </c>
      <c r="F28" s="80"/>
      <c r="G28" s="80">
        <v>149</v>
      </c>
    </row>
    <row r="29" ht="16.5" spans="1:7">
      <c r="A29" s="108" t="s">
        <v>452</v>
      </c>
      <c r="B29" s="73" t="s">
        <v>453</v>
      </c>
      <c r="C29" s="80">
        <v>6630.442802</v>
      </c>
      <c r="D29" s="80">
        <v>5649.016034</v>
      </c>
      <c r="E29" s="80">
        <v>631.426768</v>
      </c>
      <c r="F29" s="80"/>
      <c r="G29" s="80">
        <v>350</v>
      </c>
    </row>
    <row r="30" ht="16.5" spans="1:7">
      <c r="A30" s="108" t="s">
        <v>454</v>
      </c>
      <c r="B30" s="73" t="s">
        <v>455</v>
      </c>
      <c r="C30" s="80">
        <v>774.75075</v>
      </c>
      <c r="D30" s="80">
        <v>594.786976</v>
      </c>
      <c r="E30" s="80">
        <v>69.463774</v>
      </c>
      <c r="F30" s="80"/>
      <c r="G30" s="80">
        <v>110.5</v>
      </c>
    </row>
    <row r="31" ht="16.5" spans="1:7">
      <c r="A31" s="108" t="s">
        <v>456</v>
      </c>
      <c r="B31" s="73" t="s">
        <v>457</v>
      </c>
      <c r="C31" s="80">
        <v>225.246528</v>
      </c>
      <c r="D31" s="80">
        <v>135.246528</v>
      </c>
      <c r="E31" s="80"/>
      <c r="F31" s="80"/>
      <c r="G31" s="80">
        <v>90</v>
      </c>
    </row>
    <row r="32" ht="16.5" spans="1:7">
      <c r="A32" s="109"/>
      <c r="B32" s="62" t="s">
        <v>458</v>
      </c>
      <c r="C32" s="110">
        <v>11312.144508</v>
      </c>
      <c r="D32" s="110">
        <v>9099.640966</v>
      </c>
      <c r="E32" s="110">
        <v>871.272442</v>
      </c>
      <c r="F32" s="110">
        <v>52</v>
      </c>
      <c r="G32" s="110">
        <v>1289.2311</v>
      </c>
    </row>
    <row r="33" ht="16.5" spans="1:7">
      <c r="A33" s="108" t="s">
        <v>459</v>
      </c>
      <c r="B33" s="73" t="s">
        <v>460</v>
      </c>
      <c r="C33" s="80">
        <v>1176.040601</v>
      </c>
      <c r="D33" s="80">
        <v>901.698197</v>
      </c>
      <c r="E33" s="80">
        <v>102.342404</v>
      </c>
      <c r="F33" s="80"/>
      <c r="G33" s="80">
        <v>172</v>
      </c>
    </row>
    <row r="34" ht="16.5" spans="1:7">
      <c r="A34" s="108" t="s">
        <v>461</v>
      </c>
      <c r="B34" s="73" t="s">
        <v>462</v>
      </c>
      <c r="C34" s="80">
        <v>606.86271</v>
      </c>
      <c r="D34" s="80">
        <v>483.763452</v>
      </c>
      <c r="E34" s="80">
        <v>42.099258</v>
      </c>
      <c r="F34" s="80"/>
      <c r="G34" s="80">
        <v>81</v>
      </c>
    </row>
    <row r="35" ht="16.5" spans="1:7">
      <c r="A35" s="108" t="s">
        <v>463</v>
      </c>
      <c r="B35" s="73" t="s">
        <v>464</v>
      </c>
      <c r="C35" s="80">
        <v>1976.524729</v>
      </c>
      <c r="D35" s="80">
        <v>1666.213273</v>
      </c>
      <c r="E35" s="80">
        <v>118.311456</v>
      </c>
      <c r="F35" s="80"/>
      <c r="G35" s="80">
        <v>192</v>
      </c>
    </row>
    <row r="36" ht="16.5" spans="1:7">
      <c r="A36" s="108" t="s">
        <v>465</v>
      </c>
      <c r="B36" s="73" t="s">
        <v>466</v>
      </c>
      <c r="C36" s="80">
        <v>295.171839</v>
      </c>
      <c r="D36" s="80">
        <v>244.548043</v>
      </c>
      <c r="E36" s="80">
        <v>18.623796</v>
      </c>
      <c r="F36" s="80"/>
      <c r="G36" s="80">
        <v>32</v>
      </c>
    </row>
    <row r="37" ht="16.5" spans="1:7">
      <c r="A37" s="108" t="s">
        <v>467</v>
      </c>
      <c r="B37" s="73" t="s">
        <v>468</v>
      </c>
      <c r="C37" s="80">
        <v>657.821362</v>
      </c>
      <c r="D37" s="80">
        <v>597.752306</v>
      </c>
      <c r="E37" s="80">
        <v>45.069056</v>
      </c>
      <c r="F37" s="80"/>
      <c r="G37" s="80">
        <v>15</v>
      </c>
    </row>
    <row r="38" ht="16.5" spans="1:7">
      <c r="A38" s="108" t="s">
        <v>469</v>
      </c>
      <c r="B38" s="73" t="s">
        <v>470</v>
      </c>
      <c r="C38" s="80">
        <v>336.455045</v>
      </c>
      <c r="D38" s="80">
        <v>297.978314</v>
      </c>
      <c r="E38" s="80">
        <v>18.476731</v>
      </c>
      <c r="F38" s="80"/>
      <c r="G38" s="80">
        <v>20</v>
      </c>
    </row>
    <row r="39" ht="16.5" spans="1:7">
      <c r="A39" s="108" t="s">
        <v>471</v>
      </c>
      <c r="B39" s="73" t="s">
        <v>472</v>
      </c>
      <c r="C39" s="80">
        <v>91.292692</v>
      </c>
      <c r="D39" s="80">
        <v>87.3255</v>
      </c>
      <c r="E39" s="80">
        <v>3.967192</v>
      </c>
      <c r="F39" s="80"/>
      <c r="G39" s="80"/>
    </row>
    <row r="40" ht="16.5" spans="1:7">
      <c r="A40" s="108" t="s">
        <v>473</v>
      </c>
      <c r="B40" s="73" t="s">
        <v>474</v>
      </c>
      <c r="C40" s="80">
        <v>668.690697</v>
      </c>
      <c r="D40" s="80">
        <v>590.726371</v>
      </c>
      <c r="E40" s="80">
        <v>55.464326</v>
      </c>
      <c r="F40" s="80"/>
      <c r="G40" s="80">
        <v>22.5</v>
      </c>
    </row>
    <row r="41" ht="16.5" spans="1:7">
      <c r="A41" s="108" t="s">
        <v>475</v>
      </c>
      <c r="B41" s="73" t="s">
        <v>476</v>
      </c>
      <c r="C41" s="80">
        <v>555.065091</v>
      </c>
      <c r="D41" s="80">
        <v>467.268013</v>
      </c>
      <c r="E41" s="80">
        <v>55.797078</v>
      </c>
      <c r="F41" s="80"/>
      <c r="G41" s="80">
        <v>32</v>
      </c>
    </row>
    <row r="42" ht="16.5" spans="1:7">
      <c r="A42" s="108" t="s">
        <v>477</v>
      </c>
      <c r="B42" s="73" t="s">
        <v>478</v>
      </c>
      <c r="C42" s="80">
        <v>446.783359</v>
      </c>
      <c r="D42" s="80">
        <v>234.139727</v>
      </c>
      <c r="E42" s="80">
        <v>26.643632</v>
      </c>
      <c r="F42" s="80">
        <v>17</v>
      </c>
      <c r="G42" s="80">
        <v>169</v>
      </c>
    </row>
    <row r="43" ht="16.5" spans="1:7">
      <c r="A43" s="108" t="s">
        <v>479</v>
      </c>
      <c r="B43" s="73" t="s">
        <v>480</v>
      </c>
      <c r="C43" s="80">
        <v>430.189643</v>
      </c>
      <c r="D43" s="80">
        <v>319.750965</v>
      </c>
      <c r="E43" s="80">
        <v>40.438678</v>
      </c>
      <c r="F43" s="80"/>
      <c r="G43" s="80">
        <v>70</v>
      </c>
    </row>
    <row r="44" ht="16.5" spans="1:7">
      <c r="A44" s="108" t="s">
        <v>481</v>
      </c>
      <c r="B44" s="73" t="s">
        <v>482</v>
      </c>
      <c r="C44" s="80">
        <v>2095.530192</v>
      </c>
      <c r="D44" s="80">
        <v>1587.47044</v>
      </c>
      <c r="E44" s="80">
        <v>160.328652</v>
      </c>
      <c r="F44" s="80"/>
      <c r="G44" s="80">
        <v>347.7311</v>
      </c>
    </row>
    <row r="45" ht="16.5" spans="1:7">
      <c r="A45" s="108" t="s">
        <v>483</v>
      </c>
      <c r="B45" s="73" t="s">
        <v>484</v>
      </c>
      <c r="C45" s="80">
        <v>1128.381548</v>
      </c>
      <c r="D45" s="80">
        <v>1028.246756</v>
      </c>
      <c r="E45" s="80">
        <v>100.134792</v>
      </c>
      <c r="F45" s="80"/>
      <c r="G45" s="80"/>
    </row>
    <row r="46" ht="16.5" spans="1:7">
      <c r="A46" s="108" t="s">
        <v>485</v>
      </c>
      <c r="B46" s="73" t="s">
        <v>486</v>
      </c>
      <c r="C46" s="80">
        <v>156.75521</v>
      </c>
      <c r="D46" s="80">
        <v>114.848326</v>
      </c>
      <c r="E46" s="80">
        <v>20.906884</v>
      </c>
      <c r="F46" s="80"/>
      <c r="G46" s="80">
        <v>21</v>
      </c>
    </row>
    <row r="47" ht="16.5" spans="1:7">
      <c r="A47" s="108" t="s">
        <v>487</v>
      </c>
      <c r="B47" s="73" t="s">
        <v>488</v>
      </c>
      <c r="C47" s="80">
        <v>318.110872</v>
      </c>
      <c r="D47" s="80">
        <v>245.09976</v>
      </c>
      <c r="E47" s="80">
        <v>38.011112</v>
      </c>
      <c r="F47" s="80">
        <v>35</v>
      </c>
      <c r="G47" s="80"/>
    </row>
    <row r="48" ht="16.5" spans="1:7">
      <c r="A48" s="108" t="s">
        <v>489</v>
      </c>
      <c r="B48" s="73" t="s">
        <v>490</v>
      </c>
      <c r="C48" s="80">
        <v>372.468918</v>
      </c>
      <c r="D48" s="80">
        <v>232.811523</v>
      </c>
      <c r="E48" s="80">
        <v>24.657395</v>
      </c>
      <c r="F48" s="80"/>
      <c r="G48" s="80">
        <v>115</v>
      </c>
    </row>
    <row r="49" ht="16.5" spans="1:7">
      <c r="A49" s="108"/>
      <c r="B49" s="62" t="s">
        <v>491</v>
      </c>
      <c r="C49" s="110">
        <v>47967.442417</v>
      </c>
      <c r="D49" s="110">
        <v>20527.917352</v>
      </c>
      <c r="E49" s="110">
        <v>1106.609857</v>
      </c>
      <c r="F49" s="110">
        <v>74</v>
      </c>
      <c r="G49" s="110">
        <v>26258.915208</v>
      </c>
    </row>
    <row r="50" ht="16.5" spans="1:7">
      <c r="A50" s="108" t="s">
        <v>492</v>
      </c>
      <c r="B50" s="73" t="s">
        <v>493</v>
      </c>
      <c r="C50" s="80">
        <v>8530.436257</v>
      </c>
      <c r="D50" s="80">
        <v>879.204595</v>
      </c>
      <c r="E50" s="80">
        <v>94.211662</v>
      </c>
      <c r="F50" s="80"/>
      <c r="G50" s="80">
        <v>7557.02</v>
      </c>
    </row>
    <row r="51" ht="16.5" spans="1:7">
      <c r="A51" s="108" t="s">
        <v>494</v>
      </c>
      <c r="B51" s="73" t="s">
        <v>495</v>
      </c>
      <c r="C51" s="80">
        <v>304.922423</v>
      </c>
      <c r="D51" s="80">
        <v>171.894743</v>
      </c>
      <c r="E51" s="80">
        <v>12.02768</v>
      </c>
      <c r="F51" s="80"/>
      <c r="G51" s="80">
        <v>121</v>
      </c>
    </row>
    <row r="52" ht="16.5" spans="1:7">
      <c r="A52" s="108" t="s">
        <v>496</v>
      </c>
      <c r="B52" s="73" t="s">
        <v>497</v>
      </c>
      <c r="C52" s="80">
        <v>2146.265006</v>
      </c>
      <c r="D52" s="80">
        <v>335.300677</v>
      </c>
      <c r="E52" s="80">
        <v>38.018656</v>
      </c>
      <c r="F52" s="80"/>
      <c r="G52" s="80">
        <v>1772.945673</v>
      </c>
    </row>
    <row r="53" ht="16.5" spans="1:7">
      <c r="A53" s="108" t="s">
        <v>498</v>
      </c>
      <c r="B53" s="73" t="s">
        <v>499</v>
      </c>
      <c r="C53" s="80">
        <v>2358.967143</v>
      </c>
      <c r="D53" s="80">
        <v>518.331815</v>
      </c>
      <c r="E53" s="80">
        <v>35.135328</v>
      </c>
      <c r="F53" s="80"/>
      <c r="G53" s="80">
        <v>1805.5</v>
      </c>
    </row>
    <row r="54" ht="16.5" spans="1:7">
      <c r="A54" s="108" t="s">
        <v>500</v>
      </c>
      <c r="B54" s="73" t="s">
        <v>501</v>
      </c>
      <c r="C54" s="80">
        <v>135.429451</v>
      </c>
      <c r="D54" s="80">
        <v>99.292555</v>
      </c>
      <c r="E54" s="80">
        <v>10.406896</v>
      </c>
      <c r="F54" s="80"/>
      <c r="G54" s="80">
        <v>25.73</v>
      </c>
    </row>
    <row r="55" ht="16.5" spans="1:7">
      <c r="A55" s="108" t="s">
        <v>502</v>
      </c>
      <c r="B55" s="73" t="s">
        <v>503</v>
      </c>
      <c r="C55" s="80">
        <v>1555.01319</v>
      </c>
      <c r="D55" s="80">
        <v>297.198408</v>
      </c>
      <c r="E55" s="80">
        <v>37.804782</v>
      </c>
      <c r="F55" s="80"/>
      <c r="G55" s="80">
        <v>1220.01</v>
      </c>
    </row>
    <row r="56" ht="16.5" spans="1:7">
      <c r="A56" s="108" t="s">
        <v>504</v>
      </c>
      <c r="B56" s="73" t="s">
        <v>505</v>
      </c>
      <c r="C56" s="80">
        <v>2843.470298</v>
      </c>
      <c r="D56" s="80">
        <v>1060.024058</v>
      </c>
      <c r="E56" s="80">
        <v>115.44624</v>
      </c>
      <c r="F56" s="80">
        <v>29</v>
      </c>
      <c r="G56" s="80">
        <v>1639</v>
      </c>
    </row>
    <row r="57" ht="16.5" spans="1:7">
      <c r="A57" s="108" t="s">
        <v>506</v>
      </c>
      <c r="B57" s="73" t="s">
        <v>507</v>
      </c>
      <c r="C57" s="80">
        <v>1835.702347</v>
      </c>
      <c r="D57" s="80">
        <v>1091.268881</v>
      </c>
      <c r="E57" s="80">
        <v>117.433466</v>
      </c>
      <c r="F57" s="80"/>
      <c r="G57" s="80">
        <v>627</v>
      </c>
    </row>
    <row r="58" ht="16.5" spans="1:7">
      <c r="A58" s="108" t="s">
        <v>508</v>
      </c>
      <c r="B58" s="73" t="s">
        <v>509</v>
      </c>
      <c r="C58" s="80">
        <v>3706.571813</v>
      </c>
      <c r="D58" s="80">
        <v>602.443958</v>
      </c>
      <c r="E58" s="80">
        <v>50.127855</v>
      </c>
      <c r="F58" s="80"/>
      <c r="G58" s="80">
        <v>3054</v>
      </c>
    </row>
    <row r="59" ht="16.5" spans="1:7">
      <c r="A59" s="108" t="s">
        <v>510</v>
      </c>
      <c r="B59" s="73" t="s">
        <v>511</v>
      </c>
      <c r="C59" s="80">
        <v>926.748554</v>
      </c>
      <c r="D59" s="80">
        <v>797.942602</v>
      </c>
      <c r="E59" s="80">
        <v>81.805952</v>
      </c>
      <c r="F59" s="80"/>
      <c r="G59" s="80">
        <v>47</v>
      </c>
    </row>
    <row r="60" ht="16.5" spans="1:7">
      <c r="A60" s="108" t="s">
        <v>512</v>
      </c>
      <c r="B60" s="73" t="s">
        <v>513</v>
      </c>
      <c r="C60" s="80">
        <v>647.581772</v>
      </c>
      <c r="D60" s="80">
        <v>281.019644</v>
      </c>
      <c r="E60" s="80">
        <v>26.562128</v>
      </c>
      <c r="F60" s="80"/>
      <c r="G60" s="80">
        <v>340</v>
      </c>
    </row>
    <row r="61" ht="16.5" spans="1:7">
      <c r="A61" s="108" t="s">
        <v>514</v>
      </c>
      <c r="B61" s="73" t="s">
        <v>515</v>
      </c>
      <c r="C61" s="80">
        <v>1591.371067</v>
      </c>
      <c r="D61" s="80">
        <v>1116.719215</v>
      </c>
      <c r="E61" s="80">
        <v>114.651852</v>
      </c>
      <c r="F61" s="80">
        <v>45</v>
      </c>
      <c r="G61" s="80">
        <v>315</v>
      </c>
    </row>
    <row r="62" ht="16.5" spans="1:7">
      <c r="A62" s="108" t="s">
        <v>516</v>
      </c>
      <c r="B62" s="73" t="s">
        <v>517</v>
      </c>
      <c r="C62" s="80">
        <v>796.611812</v>
      </c>
      <c r="D62" s="80">
        <v>705.206324</v>
      </c>
      <c r="E62" s="80">
        <v>66.405488</v>
      </c>
      <c r="F62" s="80"/>
      <c r="G62" s="80">
        <v>25</v>
      </c>
    </row>
    <row r="63" ht="16.5" spans="1:7">
      <c r="A63" s="108" t="s">
        <v>518</v>
      </c>
      <c r="B63" s="73" t="s">
        <v>519</v>
      </c>
      <c r="C63" s="80">
        <v>1873.5936</v>
      </c>
      <c r="D63" s="80">
        <v>690.3</v>
      </c>
      <c r="E63" s="80"/>
      <c r="F63" s="80"/>
      <c r="G63" s="80">
        <v>1183.2936</v>
      </c>
    </row>
    <row r="64" ht="16.5" spans="1:7">
      <c r="A64" s="108" t="s">
        <v>520</v>
      </c>
      <c r="B64" s="73" t="s">
        <v>521</v>
      </c>
      <c r="C64" s="80">
        <v>1262.168186</v>
      </c>
      <c r="D64" s="80">
        <v>1144.802122</v>
      </c>
      <c r="E64" s="80">
        <v>87.366064</v>
      </c>
      <c r="F64" s="80"/>
      <c r="G64" s="80">
        <v>30</v>
      </c>
    </row>
    <row r="65" ht="16.5" spans="1:7">
      <c r="A65" s="108" t="s">
        <v>522</v>
      </c>
      <c r="B65" s="73" t="s">
        <v>523</v>
      </c>
      <c r="C65" s="80">
        <v>758.8225</v>
      </c>
      <c r="D65" s="80">
        <v>130.13018</v>
      </c>
      <c r="E65" s="80">
        <v>8.49232</v>
      </c>
      <c r="F65" s="80"/>
      <c r="G65" s="80">
        <v>620.2</v>
      </c>
    </row>
    <row r="66" ht="16.5" spans="1:7">
      <c r="A66" s="108" t="s">
        <v>524</v>
      </c>
      <c r="B66" s="73" t="s">
        <v>525</v>
      </c>
      <c r="C66" s="80">
        <v>1215.309081</v>
      </c>
      <c r="D66" s="80">
        <v>1081.444979</v>
      </c>
      <c r="E66" s="80">
        <v>103.864102</v>
      </c>
      <c r="F66" s="80"/>
      <c r="G66" s="80">
        <v>30</v>
      </c>
    </row>
    <row r="67" ht="16.5" spans="1:7">
      <c r="A67" s="108" t="s">
        <v>526</v>
      </c>
      <c r="B67" s="73" t="s">
        <v>527</v>
      </c>
      <c r="C67" s="80">
        <v>1011.146267</v>
      </c>
      <c r="D67" s="80">
        <v>346.455763</v>
      </c>
      <c r="E67" s="80">
        <v>44.690504</v>
      </c>
      <c r="F67" s="80"/>
      <c r="G67" s="80">
        <v>620</v>
      </c>
    </row>
    <row r="68" ht="16.5" spans="1:7">
      <c r="A68" s="108" t="s">
        <v>528</v>
      </c>
      <c r="B68" s="73" t="s">
        <v>529</v>
      </c>
      <c r="C68" s="80">
        <v>3100</v>
      </c>
      <c r="D68" s="80">
        <v>1384.962065</v>
      </c>
      <c r="E68" s="80">
        <v>0.822</v>
      </c>
      <c r="F68" s="80"/>
      <c r="G68" s="80">
        <v>1714.215935</v>
      </c>
    </row>
    <row r="69" ht="16.5" spans="1:7">
      <c r="A69" s="108" t="s">
        <v>530</v>
      </c>
      <c r="B69" s="73" t="s">
        <v>531</v>
      </c>
      <c r="C69" s="80">
        <v>571.157315</v>
      </c>
      <c r="D69" s="80">
        <v>571.157315</v>
      </c>
      <c r="E69" s="80"/>
      <c r="F69" s="80"/>
      <c r="G69" s="80"/>
    </row>
    <row r="70" ht="16.5" spans="1:7">
      <c r="A70" s="108" t="s">
        <v>532</v>
      </c>
      <c r="B70" s="73" t="s">
        <v>533</v>
      </c>
      <c r="C70" s="80">
        <v>441.669648</v>
      </c>
      <c r="D70" s="80">
        <v>441.669648</v>
      </c>
      <c r="E70" s="80"/>
      <c r="F70" s="80"/>
      <c r="G70" s="80"/>
    </row>
    <row r="71" ht="16.5" spans="1:7">
      <c r="A71" s="108" t="s">
        <v>534</v>
      </c>
      <c r="B71" s="73" t="s">
        <v>535</v>
      </c>
      <c r="C71" s="80">
        <v>751.542976</v>
      </c>
      <c r="D71" s="80">
        <v>751.542976</v>
      </c>
      <c r="E71" s="80"/>
      <c r="F71" s="80"/>
      <c r="G71" s="80"/>
    </row>
    <row r="72" ht="16.5" spans="1:7">
      <c r="A72" s="108" t="s">
        <v>536</v>
      </c>
      <c r="B72" s="73" t="s">
        <v>537</v>
      </c>
      <c r="C72" s="80">
        <v>618.32719</v>
      </c>
      <c r="D72" s="80">
        <v>618.32719</v>
      </c>
      <c r="E72" s="80"/>
      <c r="F72" s="80"/>
      <c r="G72" s="80"/>
    </row>
    <row r="73" ht="16.5" spans="1:7">
      <c r="A73" s="108" t="s">
        <v>538</v>
      </c>
      <c r="B73" s="73" t="s">
        <v>539</v>
      </c>
      <c r="C73" s="80">
        <v>414.098646</v>
      </c>
      <c r="D73" s="80">
        <v>414.098646</v>
      </c>
      <c r="E73" s="80"/>
      <c r="F73" s="80"/>
      <c r="G73" s="80"/>
    </row>
    <row r="74" ht="16.5" spans="1:7">
      <c r="A74" s="108" t="s">
        <v>540</v>
      </c>
      <c r="B74" s="73" t="s">
        <v>541</v>
      </c>
      <c r="C74" s="80">
        <v>462.357523</v>
      </c>
      <c r="D74" s="80">
        <v>462.357523</v>
      </c>
      <c r="E74" s="80"/>
      <c r="F74" s="80"/>
      <c r="G74" s="80"/>
    </row>
    <row r="75" ht="16.5" spans="1:7">
      <c r="A75" s="108" t="s">
        <v>542</v>
      </c>
      <c r="B75" s="73" t="s">
        <v>543</v>
      </c>
      <c r="C75" s="80">
        <v>376.324307</v>
      </c>
      <c r="D75" s="80">
        <v>376.324307</v>
      </c>
      <c r="E75" s="80"/>
      <c r="F75" s="80"/>
      <c r="G75" s="80"/>
    </row>
    <row r="76" ht="16.5" spans="1:7">
      <c r="A76" s="108" t="s">
        <v>544</v>
      </c>
      <c r="B76" s="73" t="s">
        <v>545</v>
      </c>
      <c r="C76" s="80">
        <v>375.232355</v>
      </c>
      <c r="D76" s="80">
        <v>375.232355</v>
      </c>
      <c r="E76" s="80"/>
      <c r="F76" s="80"/>
      <c r="G76" s="80"/>
    </row>
    <row r="77" ht="16.5" spans="1:7">
      <c r="A77" s="108" t="s">
        <v>546</v>
      </c>
      <c r="B77" s="73" t="s">
        <v>547</v>
      </c>
      <c r="C77" s="80">
        <v>1318.50441</v>
      </c>
      <c r="D77" s="80">
        <v>1314.83441</v>
      </c>
      <c r="E77" s="80">
        <v>0.17</v>
      </c>
      <c r="F77" s="80"/>
      <c r="G77" s="80">
        <v>3.5</v>
      </c>
    </row>
    <row r="78" ht="16.5" spans="1:7">
      <c r="A78" s="108" t="s">
        <v>548</v>
      </c>
      <c r="B78" s="73" t="s">
        <v>549</v>
      </c>
      <c r="C78" s="80">
        <v>343.587974</v>
      </c>
      <c r="D78" s="80">
        <v>343.587974</v>
      </c>
      <c r="E78" s="80"/>
      <c r="F78" s="80"/>
      <c r="G78" s="80"/>
    </row>
    <row r="79" ht="16.5" spans="1:7">
      <c r="A79" s="108" t="s">
        <v>550</v>
      </c>
      <c r="B79" s="73" t="s">
        <v>551</v>
      </c>
      <c r="C79" s="80">
        <v>448.874602</v>
      </c>
      <c r="D79" s="80">
        <v>448.874602</v>
      </c>
      <c r="E79" s="80"/>
      <c r="F79" s="80"/>
      <c r="G79" s="80"/>
    </row>
    <row r="80" ht="16.5" spans="1:7">
      <c r="A80" s="108" t="s">
        <v>552</v>
      </c>
      <c r="B80" s="73" t="s">
        <v>553</v>
      </c>
      <c r="C80" s="80">
        <v>562.256896</v>
      </c>
      <c r="D80" s="80">
        <v>562.256896</v>
      </c>
      <c r="E80" s="80"/>
      <c r="F80" s="80"/>
      <c r="G80" s="80"/>
    </row>
    <row r="81" ht="16.5" spans="1:7">
      <c r="A81" s="108" t="s">
        <v>554</v>
      </c>
      <c r="B81" s="73" t="s">
        <v>555</v>
      </c>
      <c r="C81" s="80">
        <v>391.53039</v>
      </c>
      <c r="D81" s="80">
        <v>391.53039</v>
      </c>
      <c r="E81" s="80"/>
      <c r="F81" s="80"/>
      <c r="G81" s="80"/>
    </row>
    <row r="82" ht="16.5" spans="1:7">
      <c r="A82" s="108" t="s">
        <v>556</v>
      </c>
      <c r="B82" s="73" t="s">
        <v>557</v>
      </c>
      <c r="C82" s="80">
        <v>38.938371</v>
      </c>
      <c r="D82" s="80">
        <v>38.938371</v>
      </c>
      <c r="E82" s="80"/>
      <c r="F82" s="80"/>
      <c r="G82" s="80"/>
    </row>
    <row r="83" ht="16.5" spans="1:7">
      <c r="A83" s="108" t="s">
        <v>558</v>
      </c>
      <c r="B83" s="73" t="s">
        <v>559</v>
      </c>
      <c r="C83" s="80">
        <v>234.456637</v>
      </c>
      <c r="D83" s="80">
        <v>234.456637</v>
      </c>
      <c r="E83" s="80"/>
      <c r="F83" s="80"/>
      <c r="G83" s="80"/>
    </row>
    <row r="84" ht="16.5" spans="1:7">
      <c r="A84" s="108" t="s">
        <v>560</v>
      </c>
      <c r="B84" s="73" t="s">
        <v>561</v>
      </c>
      <c r="C84" s="80">
        <v>3885.083587</v>
      </c>
      <c r="D84" s="80">
        <v>374.148545</v>
      </c>
      <c r="E84" s="80">
        <v>42.935042</v>
      </c>
      <c r="F84" s="80"/>
      <c r="G84" s="80">
        <v>3468</v>
      </c>
    </row>
    <row r="85" ht="16.5" spans="1:7">
      <c r="A85" s="108" t="s">
        <v>562</v>
      </c>
      <c r="B85" s="73" t="s">
        <v>563</v>
      </c>
      <c r="C85" s="80">
        <v>133.368823</v>
      </c>
      <c r="D85" s="80">
        <v>74.636983</v>
      </c>
      <c r="E85" s="80">
        <v>18.23184</v>
      </c>
      <c r="F85" s="80"/>
      <c r="G85" s="80">
        <v>40.5</v>
      </c>
    </row>
    <row r="86" ht="16.5" spans="1:7">
      <c r="A86" s="108"/>
      <c r="B86" s="62" t="s">
        <v>564</v>
      </c>
      <c r="C86" s="110">
        <v>37137.276538</v>
      </c>
      <c r="D86" s="110">
        <v>15935.82572</v>
      </c>
      <c r="E86" s="110">
        <v>1612.832007</v>
      </c>
      <c r="F86" s="110">
        <v>8310.850611</v>
      </c>
      <c r="G86" s="110">
        <v>11277.7682</v>
      </c>
    </row>
    <row r="87" ht="16.5" spans="1:7">
      <c r="A87" s="108" t="s">
        <v>565</v>
      </c>
      <c r="B87" s="73" t="s">
        <v>566</v>
      </c>
      <c r="C87" s="80">
        <v>2686.217031</v>
      </c>
      <c r="D87" s="80">
        <v>1464.367575</v>
      </c>
      <c r="E87" s="80">
        <v>149.849456</v>
      </c>
      <c r="F87" s="80">
        <v>380</v>
      </c>
      <c r="G87" s="80">
        <v>692</v>
      </c>
    </row>
    <row r="88" ht="16.5" spans="1:7">
      <c r="A88" s="108" t="s">
        <v>567</v>
      </c>
      <c r="B88" s="73" t="s">
        <v>568</v>
      </c>
      <c r="C88" s="80">
        <v>4612.550518</v>
      </c>
      <c r="D88" s="80">
        <v>3393.070719</v>
      </c>
      <c r="E88" s="80">
        <v>337.179799</v>
      </c>
      <c r="F88" s="80">
        <v>20.51</v>
      </c>
      <c r="G88" s="80">
        <v>861.79</v>
      </c>
    </row>
    <row r="89" ht="16.5" spans="1:7">
      <c r="A89" s="108" t="s">
        <v>569</v>
      </c>
      <c r="B89" s="73" t="s">
        <v>570</v>
      </c>
      <c r="C89" s="80">
        <v>522.942119</v>
      </c>
      <c r="D89" s="80">
        <v>268.481216</v>
      </c>
      <c r="E89" s="80">
        <v>25.760903</v>
      </c>
      <c r="F89" s="80"/>
      <c r="G89" s="80">
        <v>228.7</v>
      </c>
    </row>
    <row r="90" ht="16.5" spans="1:7">
      <c r="A90" s="108" t="s">
        <v>571</v>
      </c>
      <c r="B90" s="73" t="s">
        <v>572</v>
      </c>
      <c r="C90" s="80">
        <v>226.8</v>
      </c>
      <c r="D90" s="80">
        <v>147.912872</v>
      </c>
      <c r="E90" s="80">
        <v>8.887128</v>
      </c>
      <c r="F90" s="80"/>
      <c r="G90" s="80">
        <v>70</v>
      </c>
    </row>
    <row r="91" ht="16.5" spans="1:7">
      <c r="A91" s="108" t="s">
        <v>573</v>
      </c>
      <c r="B91" s="73" t="s">
        <v>574</v>
      </c>
      <c r="C91" s="80">
        <v>8944.401088</v>
      </c>
      <c r="D91" s="80">
        <v>571.393564</v>
      </c>
      <c r="E91" s="80">
        <v>72.578012</v>
      </c>
      <c r="F91" s="80">
        <v>6344.819512</v>
      </c>
      <c r="G91" s="80">
        <v>1955.61</v>
      </c>
    </row>
    <row r="92" ht="16.5" spans="1:7">
      <c r="A92" s="108" t="s">
        <v>575</v>
      </c>
      <c r="B92" s="73" t="s">
        <v>576</v>
      </c>
      <c r="C92" s="80">
        <v>1033.621439</v>
      </c>
      <c r="D92" s="80">
        <v>244.00866</v>
      </c>
      <c r="E92" s="80">
        <v>20.08168</v>
      </c>
      <c r="F92" s="80">
        <v>752.851099</v>
      </c>
      <c r="G92" s="80">
        <v>16.68</v>
      </c>
    </row>
    <row r="93" ht="16.5" spans="1:7">
      <c r="A93" s="108" t="s">
        <v>577</v>
      </c>
      <c r="B93" s="73" t="s">
        <v>578</v>
      </c>
      <c r="C93" s="80">
        <v>770.41669</v>
      </c>
      <c r="D93" s="80">
        <v>43.952962</v>
      </c>
      <c r="E93" s="80">
        <v>9.363728</v>
      </c>
      <c r="F93" s="80">
        <v>60</v>
      </c>
      <c r="G93" s="80">
        <v>657.1</v>
      </c>
    </row>
    <row r="94" ht="16.5" spans="1:7">
      <c r="A94" s="108" t="s">
        <v>579</v>
      </c>
      <c r="B94" s="73" t="s">
        <v>580</v>
      </c>
      <c r="C94" s="80">
        <v>129.810256</v>
      </c>
      <c r="D94" s="80">
        <v>100.053348</v>
      </c>
      <c r="E94" s="80">
        <v>9.756908</v>
      </c>
      <c r="F94" s="80"/>
      <c r="G94" s="80">
        <v>20</v>
      </c>
    </row>
    <row r="95" ht="16.5" spans="1:7">
      <c r="A95" s="108" t="s">
        <v>581</v>
      </c>
      <c r="B95" s="73" t="s">
        <v>582</v>
      </c>
      <c r="C95" s="80">
        <v>1047.53296</v>
      </c>
      <c r="D95" s="80">
        <v>730.325344</v>
      </c>
      <c r="E95" s="80">
        <v>75.707616</v>
      </c>
      <c r="F95" s="80"/>
      <c r="G95" s="80">
        <v>241.5</v>
      </c>
    </row>
    <row r="96" ht="16.5" spans="1:7">
      <c r="A96" s="108" t="s">
        <v>583</v>
      </c>
      <c r="B96" s="73" t="s">
        <v>584</v>
      </c>
      <c r="C96" s="80">
        <v>1750.138009</v>
      </c>
      <c r="D96" s="80">
        <v>879.732521</v>
      </c>
      <c r="E96" s="80">
        <v>52.385488</v>
      </c>
      <c r="F96" s="80">
        <v>688.22</v>
      </c>
      <c r="G96" s="80">
        <v>129.8</v>
      </c>
    </row>
    <row r="97" ht="16.5" spans="1:7">
      <c r="A97" s="108" t="s">
        <v>585</v>
      </c>
      <c r="B97" s="73" t="s">
        <v>586</v>
      </c>
      <c r="C97" s="80">
        <v>705.640829</v>
      </c>
      <c r="D97" s="80">
        <v>482.942097</v>
      </c>
      <c r="E97" s="80">
        <v>54.478732</v>
      </c>
      <c r="F97" s="80"/>
      <c r="G97" s="80">
        <v>168.22</v>
      </c>
    </row>
    <row r="98" ht="16.5" spans="1:7">
      <c r="A98" s="108" t="s">
        <v>587</v>
      </c>
      <c r="B98" s="73" t="s">
        <v>588</v>
      </c>
      <c r="C98" s="80">
        <v>3227.781026</v>
      </c>
      <c r="D98" s="80">
        <v>2677.204568</v>
      </c>
      <c r="E98" s="80">
        <v>176.076458</v>
      </c>
      <c r="F98" s="80"/>
      <c r="G98" s="80">
        <v>374.5</v>
      </c>
    </row>
    <row r="99" ht="16.5" spans="1:7">
      <c r="A99" s="108" t="s">
        <v>589</v>
      </c>
      <c r="B99" s="73" t="s">
        <v>590</v>
      </c>
      <c r="C99" s="80">
        <v>495.95392</v>
      </c>
      <c r="D99" s="80">
        <v>463.0779</v>
      </c>
      <c r="E99" s="80">
        <v>32.87602</v>
      </c>
      <c r="F99" s="80"/>
      <c r="G99" s="80"/>
    </row>
    <row r="100" ht="16.5" spans="1:7">
      <c r="A100" s="108" t="s">
        <v>591</v>
      </c>
      <c r="B100" s="73" t="s">
        <v>592</v>
      </c>
      <c r="C100" s="80">
        <v>1730.912227</v>
      </c>
      <c r="D100" s="80">
        <v>1138.990992</v>
      </c>
      <c r="E100" s="80">
        <v>173.921235</v>
      </c>
      <c r="F100" s="80"/>
      <c r="G100" s="80">
        <v>418</v>
      </c>
    </row>
    <row r="101" ht="16.5" spans="1:7">
      <c r="A101" s="108" t="s">
        <v>593</v>
      </c>
      <c r="B101" s="73" t="s">
        <v>594</v>
      </c>
      <c r="C101" s="80">
        <v>574.752086</v>
      </c>
      <c r="D101" s="80">
        <v>494.335094</v>
      </c>
      <c r="E101" s="80">
        <v>34.416992</v>
      </c>
      <c r="F101" s="80"/>
      <c r="G101" s="80">
        <v>46</v>
      </c>
    </row>
    <row r="102" ht="16.5" spans="1:7">
      <c r="A102" s="108" t="s">
        <v>595</v>
      </c>
      <c r="B102" s="73" t="s">
        <v>596</v>
      </c>
      <c r="C102" s="80">
        <v>5815.497285</v>
      </c>
      <c r="D102" s="80">
        <v>1042.860745</v>
      </c>
      <c r="E102" s="80">
        <v>121.94834</v>
      </c>
      <c r="F102" s="80"/>
      <c r="G102" s="80">
        <v>4650.6882</v>
      </c>
    </row>
    <row r="103" ht="16.5" spans="1:7">
      <c r="A103" s="108" t="s">
        <v>597</v>
      </c>
      <c r="B103" s="73" t="s">
        <v>598</v>
      </c>
      <c r="C103" s="80">
        <v>689.507941</v>
      </c>
      <c r="D103" s="80">
        <v>440.370717</v>
      </c>
      <c r="E103" s="80">
        <v>64.187224</v>
      </c>
      <c r="F103" s="80">
        <v>64.45</v>
      </c>
      <c r="G103" s="80">
        <v>120.5</v>
      </c>
    </row>
    <row r="104" ht="16.5" spans="1:7">
      <c r="A104" s="108" t="s">
        <v>599</v>
      </c>
      <c r="B104" s="73" t="s">
        <v>600</v>
      </c>
      <c r="C104" s="80">
        <v>2172.801114</v>
      </c>
      <c r="D104" s="80">
        <v>1352.744826</v>
      </c>
      <c r="E104" s="80">
        <v>193.376288</v>
      </c>
      <c r="F104" s="80"/>
      <c r="G104" s="80">
        <v>626.68</v>
      </c>
    </row>
    <row r="105" ht="16.5" spans="1:7">
      <c r="A105" s="108"/>
      <c r="B105" s="62" t="s">
        <v>601</v>
      </c>
      <c r="C105" s="110">
        <v>16019.541207</v>
      </c>
      <c r="D105" s="110">
        <v>12183.335285</v>
      </c>
      <c r="E105" s="110">
        <v>1210.895922</v>
      </c>
      <c r="F105" s="110">
        <v>0</v>
      </c>
      <c r="G105" s="110">
        <v>2625.31</v>
      </c>
    </row>
    <row r="106" ht="16.5" spans="1:7">
      <c r="A106" s="108" t="s">
        <v>602</v>
      </c>
      <c r="B106" s="73" t="s">
        <v>603</v>
      </c>
      <c r="C106" s="80">
        <v>2585.656264</v>
      </c>
      <c r="D106" s="80">
        <v>2058.52454</v>
      </c>
      <c r="E106" s="80">
        <v>215.731724</v>
      </c>
      <c r="F106" s="80"/>
      <c r="G106" s="80">
        <v>311.4</v>
      </c>
    </row>
    <row r="107" ht="16.5" spans="1:7">
      <c r="A107" s="108" t="s">
        <v>604</v>
      </c>
      <c r="B107" s="73" t="s">
        <v>605</v>
      </c>
      <c r="C107" s="80">
        <v>580.599331</v>
      </c>
      <c r="D107" s="80">
        <v>415.900271</v>
      </c>
      <c r="E107" s="80">
        <v>39.69906</v>
      </c>
      <c r="F107" s="80"/>
      <c r="G107" s="80">
        <v>125</v>
      </c>
    </row>
    <row r="108" ht="16.5" spans="1:7">
      <c r="A108" s="108" t="s">
        <v>606</v>
      </c>
      <c r="B108" s="73" t="s">
        <v>607</v>
      </c>
      <c r="C108" s="80">
        <v>12677.651177</v>
      </c>
      <c r="D108" s="80">
        <v>9549.720143</v>
      </c>
      <c r="E108" s="80">
        <v>939.021034</v>
      </c>
      <c r="F108" s="80"/>
      <c r="G108" s="80">
        <v>2188.91</v>
      </c>
    </row>
    <row r="109" ht="16.5" spans="1:7">
      <c r="A109" s="108" t="s">
        <v>608</v>
      </c>
      <c r="B109" s="73" t="s">
        <v>609</v>
      </c>
      <c r="C109" s="80">
        <v>175.634435</v>
      </c>
      <c r="D109" s="80">
        <v>159.190331</v>
      </c>
      <c r="E109" s="80">
        <v>16.444104</v>
      </c>
      <c r="F109" s="80"/>
      <c r="G109" s="80"/>
    </row>
    <row r="110" ht="16.5" spans="1:7">
      <c r="A110" s="108"/>
      <c r="B110" s="62" t="s">
        <v>610</v>
      </c>
      <c r="C110" s="110">
        <v>5750.401942</v>
      </c>
      <c r="D110" s="110">
        <v>4004.631766</v>
      </c>
      <c r="E110" s="110">
        <v>423.010176</v>
      </c>
      <c r="F110" s="110">
        <v>0</v>
      </c>
      <c r="G110" s="110">
        <v>1322.76</v>
      </c>
    </row>
    <row r="111" ht="16.5" spans="1:7">
      <c r="A111" s="108" t="s">
        <v>611</v>
      </c>
      <c r="B111" s="73" t="s">
        <v>612</v>
      </c>
      <c r="C111" s="80">
        <v>831.010244</v>
      </c>
      <c r="D111" s="80">
        <v>440.784532</v>
      </c>
      <c r="E111" s="80">
        <v>54.225712</v>
      </c>
      <c r="F111" s="80"/>
      <c r="G111" s="80">
        <v>336</v>
      </c>
    </row>
    <row r="112" ht="16.5" spans="1:7">
      <c r="A112" s="108" t="s">
        <v>613</v>
      </c>
      <c r="B112" s="73" t="s">
        <v>614</v>
      </c>
      <c r="C112" s="80">
        <v>364.604765</v>
      </c>
      <c r="D112" s="80">
        <v>328.390221</v>
      </c>
      <c r="E112" s="80">
        <v>30.214544</v>
      </c>
      <c r="F112" s="80"/>
      <c r="G112" s="80">
        <v>6</v>
      </c>
    </row>
    <row r="113" ht="16.5" spans="1:7">
      <c r="A113" s="108" t="s">
        <v>615</v>
      </c>
      <c r="B113" s="73" t="s">
        <v>616</v>
      </c>
      <c r="C113" s="80">
        <v>787.325809</v>
      </c>
      <c r="D113" s="80">
        <v>722.251881</v>
      </c>
      <c r="E113" s="80">
        <v>45.073928</v>
      </c>
      <c r="F113" s="80"/>
      <c r="G113" s="80">
        <v>20</v>
      </c>
    </row>
    <row r="114" ht="16.5" spans="1:7">
      <c r="A114" s="108" t="s">
        <v>617</v>
      </c>
      <c r="B114" s="73" t="s">
        <v>618</v>
      </c>
      <c r="C114" s="80">
        <v>533.848308</v>
      </c>
      <c r="D114" s="80">
        <v>472.29771</v>
      </c>
      <c r="E114" s="80">
        <v>48.550598</v>
      </c>
      <c r="F114" s="80"/>
      <c r="G114" s="80">
        <v>13</v>
      </c>
    </row>
    <row r="115" ht="16.5" spans="1:7">
      <c r="A115" s="108" t="s">
        <v>619</v>
      </c>
      <c r="B115" s="73" t="s">
        <v>620</v>
      </c>
      <c r="C115" s="80">
        <v>917.879373</v>
      </c>
      <c r="D115" s="80">
        <v>506.976037</v>
      </c>
      <c r="E115" s="80">
        <v>74.903336</v>
      </c>
      <c r="F115" s="80"/>
      <c r="G115" s="80">
        <v>336</v>
      </c>
    </row>
    <row r="116" ht="16.5" spans="1:7">
      <c r="A116" s="108" t="s">
        <v>621</v>
      </c>
      <c r="B116" s="73" t="s">
        <v>622</v>
      </c>
      <c r="C116" s="80">
        <v>996.726003</v>
      </c>
      <c r="D116" s="80">
        <v>583.372253</v>
      </c>
      <c r="E116" s="80">
        <v>78.35375</v>
      </c>
      <c r="F116" s="80"/>
      <c r="G116" s="80">
        <v>335</v>
      </c>
    </row>
    <row r="117" ht="16.5" spans="1:7">
      <c r="A117" s="108" t="s">
        <v>623</v>
      </c>
      <c r="B117" s="73" t="s">
        <v>624</v>
      </c>
      <c r="C117" s="80">
        <v>828.758639</v>
      </c>
      <c r="D117" s="80">
        <v>516.655347</v>
      </c>
      <c r="E117" s="80">
        <v>58.103292</v>
      </c>
      <c r="F117" s="80"/>
      <c r="G117" s="80">
        <v>254</v>
      </c>
    </row>
    <row r="118" ht="16.5" spans="1:7">
      <c r="A118" s="108" t="s">
        <v>625</v>
      </c>
      <c r="B118" s="73" t="s">
        <v>626</v>
      </c>
      <c r="C118" s="80">
        <v>490.248801</v>
      </c>
      <c r="D118" s="80">
        <v>433.903785</v>
      </c>
      <c r="E118" s="80">
        <v>33.585016</v>
      </c>
      <c r="F118" s="80"/>
      <c r="G118" s="80">
        <v>22.76</v>
      </c>
    </row>
    <row r="119" ht="16.5" spans="1:7">
      <c r="A119" s="109"/>
      <c r="B119" s="62" t="s">
        <v>627</v>
      </c>
      <c r="C119" s="110">
        <v>166624.320476</v>
      </c>
      <c r="D119" s="110">
        <v>142445.397371</v>
      </c>
      <c r="E119" s="110">
        <v>13135.811648</v>
      </c>
      <c r="F119" s="110">
        <v>133</v>
      </c>
      <c r="G119" s="110">
        <v>10910.111457</v>
      </c>
    </row>
    <row r="120" ht="16.5" spans="1:7">
      <c r="A120" s="108" t="s">
        <v>628</v>
      </c>
      <c r="B120" s="73" t="s">
        <v>629</v>
      </c>
      <c r="C120" s="80">
        <v>505.808437</v>
      </c>
      <c r="D120" s="80">
        <v>380.109009</v>
      </c>
      <c r="E120" s="80">
        <v>50.019428</v>
      </c>
      <c r="F120" s="80"/>
      <c r="G120" s="80">
        <v>75.68</v>
      </c>
    </row>
    <row r="121" ht="16.5" spans="1:7">
      <c r="A121" s="108" t="s">
        <v>630</v>
      </c>
      <c r="B121" s="73" t="s">
        <v>631</v>
      </c>
      <c r="C121" s="80">
        <v>2011.193049</v>
      </c>
      <c r="D121" s="80">
        <v>462.601571</v>
      </c>
      <c r="E121" s="80">
        <v>56.091478</v>
      </c>
      <c r="F121" s="80">
        <v>40</v>
      </c>
      <c r="G121" s="80">
        <v>1452.5</v>
      </c>
    </row>
    <row r="122" ht="16.5" spans="1:7">
      <c r="A122" s="108" t="s">
        <v>632</v>
      </c>
      <c r="B122" s="73" t="s">
        <v>633</v>
      </c>
      <c r="C122" s="80">
        <v>415.499322</v>
      </c>
      <c r="D122" s="80">
        <v>353.75341</v>
      </c>
      <c r="E122" s="80">
        <v>32.745912</v>
      </c>
      <c r="F122" s="80"/>
      <c r="G122" s="80">
        <v>29</v>
      </c>
    </row>
    <row r="123" ht="16.5" spans="1:7">
      <c r="A123" s="108" t="s">
        <v>634</v>
      </c>
      <c r="B123" s="73" t="s">
        <v>635</v>
      </c>
      <c r="C123" s="80">
        <v>398.241369</v>
      </c>
      <c r="D123" s="80">
        <v>343.480593</v>
      </c>
      <c r="E123" s="80">
        <v>21.760776</v>
      </c>
      <c r="F123" s="80"/>
      <c r="G123" s="80">
        <v>33</v>
      </c>
    </row>
    <row r="124" ht="16.5" spans="1:7">
      <c r="A124" s="108" t="s">
        <v>636</v>
      </c>
      <c r="B124" s="73" t="s">
        <v>637</v>
      </c>
      <c r="C124" s="80">
        <v>87.993013</v>
      </c>
      <c r="D124" s="80">
        <v>77.93738</v>
      </c>
      <c r="E124" s="80">
        <v>5.055633</v>
      </c>
      <c r="F124" s="80"/>
      <c r="G124" s="80">
        <v>5</v>
      </c>
    </row>
    <row r="125" ht="16.5" spans="1:7">
      <c r="A125" s="108" t="s">
        <v>638</v>
      </c>
      <c r="B125" s="73" t="s">
        <v>639</v>
      </c>
      <c r="C125" s="80">
        <v>397.477048</v>
      </c>
      <c r="D125" s="80">
        <v>324.875342</v>
      </c>
      <c r="E125" s="80">
        <v>23.601706</v>
      </c>
      <c r="F125" s="80"/>
      <c r="G125" s="80">
        <v>49</v>
      </c>
    </row>
    <row r="126" ht="16.5" spans="1:7">
      <c r="A126" s="108" t="s">
        <v>640</v>
      </c>
      <c r="B126" s="73" t="s">
        <v>641</v>
      </c>
      <c r="C126" s="80">
        <v>1091.897837</v>
      </c>
      <c r="D126" s="80">
        <v>821.292361</v>
      </c>
      <c r="E126" s="80">
        <v>48.605476</v>
      </c>
      <c r="F126" s="80"/>
      <c r="G126" s="80">
        <v>222</v>
      </c>
    </row>
    <row r="127" ht="16.5" spans="1:7">
      <c r="A127" s="108" t="s">
        <v>642</v>
      </c>
      <c r="B127" s="73" t="s">
        <v>643</v>
      </c>
      <c r="C127" s="80">
        <v>177.496275</v>
      </c>
      <c r="D127" s="80">
        <v>161.714376</v>
      </c>
      <c r="E127" s="80">
        <v>10.981899</v>
      </c>
      <c r="F127" s="80"/>
      <c r="G127" s="80">
        <v>4.8</v>
      </c>
    </row>
    <row r="128" ht="16.5" spans="1:7">
      <c r="A128" s="108" t="s">
        <v>644</v>
      </c>
      <c r="B128" s="73" t="s">
        <v>645</v>
      </c>
      <c r="C128" s="80">
        <v>1324.836479</v>
      </c>
      <c r="D128" s="80">
        <v>280.859159</v>
      </c>
      <c r="E128" s="80">
        <v>42.67732</v>
      </c>
      <c r="F128" s="80"/>
      <c r="G128" s="80">
        <v>1001.3</v>
      </c>
    </row>
    <row r="129" ht="16.5" spans="1:7">
      <c r="A129" s="108" t="s">
        <v>646</v>
      </c>
      <c r="B129" s="73" t="s">
        <v>647</v>
      </c>
      <c r="C129" s="80">
        <v>3053.025412</v>
      </c>
      <c r="D129" s="80">
        <v>1719.760271</v>
      </c>
      <c r="E129" s="80">
        <v>218.387184</v>
      </c>
      <c r="F129" s="80">
        <v>93</v>
      </c>
      <c r="G129" s="80">
        <v>1021.877957</v>
      </c>
    </row>
    <row r="130" ht="16.5" spans="1:7">
      <c r="A130" s="108" t="s">
        <v>648</v>
      </c>
      <c r="B130" s="73" t="s">
        <v>649</v>
      </c>
      <c r="C130" s="80">
        <v>4341.238873</v>
      </c>
      <c r="D130" s="80">
        <v>383.159085</v>
      </c>
      <c r="E130" s="80">
        <v>46.834188</v>
      </c>
      <c r="F130" s="80"/>
      <c r="G130" s="80">
        <v>3911.2456</v>
      </c>
    </row>
    <row r="131" ht="16.5" spans="1:7">
      <c r="A131" s="108" t="s">
        <v>650</v>
      </c>
      <c r="B131" s="73" t="s">
        <v>651</v>
      </c>
      <c r="C131" s="80">
        <v>1050.055257</v>
      </c>
      <c r="D131" s="80">
        <v>195.467405</v>
      </c>
      <c r="E131" s="80">
        <v>11.427852</v>
      </c>
      <c r="F131" s="80"/>
      <c r="G131" s="80">
        <v>843.16</v>
      </c>
    </row>
    <row r="132" ht="16.5" spans="1:7">
      <c r="A132" s="108" t="s">
        <v>652</v>
      </c>
      <c r="B132" s="73" t="s">
        <v>653</v>
      </c>
      <c r="C132" s="80">
        <v>292.15454</v>
      </c>
      <c r="D132" s="80">
        <v>182.118578</v>
      </c>
      <c r="E132" s="80">
        <v>10.035962</v>
      </c>
      <c r="F132" s="80"/>
      <c r="G132" s="80">
        <v>100</v>
      </c>
    </row>
    <row r="133" ht="16.5" spans="1:7">
      <c r="A133" s="108" t="s">
        <v>654</v>
      </c>
      <c r="B133" s="73" t="s">
        <v>655</v>
      </c>
      <c r="C133" s="80">
        <v>672.608536</v>
      </c>
      <c r="D133" s="80">
        <v>588.907825</v>
      </c>
      <c r="E133" s="80">
        <v>32.700711</v>
      </c>
      <c r="F133" s="80"/>
      <c r="G133" s="80">
        <v>51</v>
      </c>
    </row>
    <row r="134" ht="16.5" spans="1:7">
      <c r="A134" s="108" t="s">
        <v>656</v>
      </c>
      <c r="B134" s="73" t="s">
        <v>657</v>
      </c>
      <c r="C134" s="80">
        <v>794.353995</v>
      </c>
      <c r="D134" s="80">
        <v>378.535862</v>
      </c>
      <c r="E134" s="80">
        <v>24.355833</v>
      </c>
      <c r="F134" s="80"/>
      <c r="G134" s="80">
        <v>391.4623</v>
      </c>
    </row>
    <row r="135" ht="16.5" spans="1:7">
      <c r="A135" s="108" t="s">
        <v>658</v>
      </c>
      <c r="B135" s="73" t="s">
        <v>659</v>
      </c>
      <c r="C135" s="80">
        <v>229.256205</v>
      </c>
      <c r="D135" s="80">
        <v>106.922185</v>
      </c>
      <c r="E135" s="80">
        <v>6.33402</v>
      </c>
      <c r="F135" s="80"/>
      <c r="G135" s="80">
        <v>116</v>
      </c>
    </row>
    <row r="136" ht="16.5" spans="1:7">
      <c r="A136" s="108" t="s">
        <v>660</v>
      </c>
      <c r="B136" s="73" t="s">
        <v>661</v>
      </c>
      <c r="C136" s="80">
        <v>4212.781046</v>
      </c>
      <c r="D136" s="80">
        <v>3637.388988</v>
      </c>
      <c r="E136" s="80">
        <v>183.392058</v>
      </c>
      <c r="F136" s="80"/>
      <c r="G136" s="80">
        <v>392</v>
      </c>
    </row>
    <row r="137" ht="16.5" spans="1:7">
      <c r="A137" s="108" t="s">
        <v>662</v>
      </c>
      <c r="B137" s="73" t="s">
        <v>663</v>
      </c>
      <c r="C137" s="80">
        <v>734.322707</v>
      </c>
      <c r="D137" s="80">
        <v>576.509564</v>
      </c>
      <c r="E137" s="80">
        <v>157.813143</v>
      </c>
      <c r="F137" s="80"/>
      <c r="G137" s="80"/>
    </row>
    <row r="138" ht="16.5" spans="1:7">
      <c r="A138" s="108" t="s">
        <v>664</v>
      </c>
      <c r="B138" s="73" t="s">
        <v>665</v>
      </c>
      <c r="C138" s="80">
        <v>2557.268852</v>
      </c>
      <c r="D138" s="80">
        <v>2349.387636</v>
      </c>
      <c r="E138" s="80">
        <v>207.881216</v>
      </c>
      <c r="F138" s="80"/>
      <c r="G138" s="80"/>
    </row>
    <row r="139" ht="16.5" spans="1:7">
      <c r="A139" s="108" t="s">
        <v>666</v>
      </c>
      <c r="B139" s="73" t="s">
        <v>667</v>
      </c>
      <c r="C139" s="80">
        <v>3852.622191</v>
      </c>
      <c r="D139" s="80">
        <v>3541.75863</v>
      </c>
      <c r="E139" s="80">
        <v>310.863561</v>
      </c>
      <c r="F139" s="80"/>
      <c r="G139" s="80"/>
    </row>
    <row r="140" ht="16.5" spans="1:7">
      <c r="A140" s="108" t="s">
        <v>668</v>
      </c>
      <c r="B140" s="73" t="s">
        <v>669</v>
      </c>
      <c r="C140" s="80">
        <v>1838.879766</v>
      </c>
      <c r="D140" s="80">
        <v>1675.647072</v>
      </c>
      <c r="E140" s="80">
        <v>163.232694</v>
      </c>
      <c r="F140" s="80"/>
      <c r="G140" s="80"/>
    </row>
    <row r="141" ht="16.5" spans="1:7">
      <c r="A141" s="108" t="s">
        <v>670</v>
      </c>
      <c r="B141" s="73" t="s">
        <v>671</v>
      </c>
      <c r="C141" s="80">
        <v>1161.186742</v>
      </c>
      <c r="D141" s="80">
        <v>1070.625337</v>
      </c>
      <c r="E141" s="80">
        <v>90.561405</v>
      </c>
      <c r="F141" s="80"/>
      <c r="G141" s="80"/>
    </row>
    <row r="142" ht="16.5" spans="1:7">
      <c r="A142" s="108" t="s">
        <v>672</v>
      </c>
      <c r="B142" s="73" t="s">
        <v>673</v>
      </c>
      <c r="C142" s="80">
        <v>3718.800611</v>
      </c>
      <c r="D142" s="80">
        <v>3363.398841</v>
      </c>
      <c r="E142" s="80">
        <v>355.40177</v>
      </c>
      <c r="F142" s="80"/>
      <c r="G142" s="80"/>
    </row>
    <row r="143" ht="16.5" spans="1:7">
      <c r="A143" s="108" t="s">
        <v>674</v>
      </c>
      <c r="B143" s="73" t="s">
        <v>675</v>
      </c>
      <c r="C143" s="80">
        <v>803.768188</v>
      </c>
      <c r="D143" s="80">
        <v>634.609597</v>
      </c>
      <c r="E143" s="80">
        <v>89.912991</v>
      </c>
      <c r="F143" s="80"/>
      <c r="G143" s="80">
        <v>79.2456</v>
      </c>
    </row>
    <row r="144" ht="16.5" spans="1:7">
      <c r="A144" s="108" t="s">
        <v>676</v>
      </c>
      <c r="B144" s="73" t="s">
        <v>677</v>
      </c>
      <c r="C144" s="80">
        <v>3199.423238</v>
      </c>
      <c r="D144" s="80">
        <v>2853.68013</v>
      </c>
      <c r="E144" s="80">
        <v>345.743108</v>
      </c>
      <c r="F144" s="80"/>
      <c r="G144" s="80"/>
    </row>
    <row r="145" ht="16.5" spans="1:7">
      <c r="A145" s="108" t="s">
        <v>678</v>
      </c>
      <c r="B145" s="73" t="s">
        <v>679</v>
      </c>
      <c r="C145" s="80">
        <v>7108.491337</v>
      </c>
      <c r="D145" s="80">
        <v>6408.993913</v>
      </c>
      <c r="E145" s="80">
        <v>636.457424</v>
      </c>
      <c r="F145" s="80"/>
      <c r="G145" s="80">
        <v>63.04</v>
      </c>
    </row>
    <row r="146" ht="16.5" spans="1:7">
      <c r="A146" s="108" t="s">
        <v>680</v>
      </c>
      <c r="B146" s="73" t="s">
        <v>681</v>
      </c>
      <c r="C146" s="80">
        <v>3586.800572</v>
      </c>
      <c r="D146" s="80">
        <v>3341.538784</v>
      </c>
      <c r="E146" s="80">
        <v>245.261788</v>
      </c>
      <c r="F146" s="80"/>
      <c r="G146" s="80"/>
    </row>
    <row r="147" ht="16.5" spans="1:7">
      <c r="A147" s="108" t="s">
        <v>682</v>
      </c>
      <c r="B147" s="73" t="s">
        <v>683</v>
      </c>
      <c r="C147" s="80">
        <v>6626.047982</v>
      </c>
      <c r="D147" s="80">
        <v>5844.909479</v>
      </c>
      <c r="E147" s="80">
        <v>601.138503</v>
      </c>
      <c r="F147" s="80"/>
      <c r="G147" s="80">
        <v>180</v>
      </c>
    </row>
    <row r="148" ht="16.5" spans="1:7">
      <c r="A148" s="108" t="s">
        <v>684</v>
      </c>
      <c r="B148" s="73" t="s">
        <v>685</v>
      </c>
      <c r="C148" s="80">
        <v>5529.309278</v>
      </c>
      <c r="D148" s="80">
        <v>4819.910945</v>
      </c>
      <c r="E148" s="80">
        <v>603.198333</v>
      </c>
      <c r="F148" s="80"/>
      <c r="G148" s="80">
        <v>106.2</v>
      </c>
    </row>
    <row r="149" ht="16.5" spans="1:7">
      <c r="A149" s="108" t="s">
        <v>686</v>
      </c>
      <c r="B149" s="73" t="s">
        <v>687</v>
      </c>
      <c r="C149" s="80">
        <v>4687.820538</v>
      </c>
      <c r="D149" s="80">
        <v>4106.325274</v>
      </c>
      <c r="E149" s="80">
        <v>512.995264</v>
      </c>
      <c r="F149" s="80"/>
      <c r="G149" s="80">
        <v>68.5</v>
      </c>
    </row>
    <row r="150" ht="16.5" spans="1:7">
      <c r="A150" s="108" t="s">
        <v>688</v>
      </c>
      <c r="B150" s="73" t="s">
        <v>689</v>
      </c>
      <c r="C150" s="80">
        <v>2930.606062</v>
      </c>
      <c r="D150" s="80">
        <v>2583.446593</v>
      </c>
      <c r="E150" s="80">
        <v>273.159469</v>
      </c>
      <c r="F150" s="80"/>
      <c r="G150" s="80">
        <v>74</v>
      </c>
    </row>
    <row r="151" ht="16.5" spans="1:7">
      <c r="A151" s="108" t="s">
        <v>690</v>
      </c>
      <c r="B151" s="73" t="s">
        <v>691</v>
      </c>
      <c r="C151" s="80">
        <v>491.096521</v>
      </c>
      <c r="D151" s="80">
        <v>460.835438</v>
      </c>
      <c r="E151" s="80">
        <v>30.261083</v>
      </c>
      <c r="F151" s="80"/>
      <c r="G151" s="80"/>
    </row>
    <row r="152" ht="16.5" spans="1:7">
      <c r="A152" s="108" t="s">
        <v>692</v>
      </c>
      <c r="B152" s="73" t="s">
        <v>693</v>
      </c>
      <c r="C152" s="80">
        <v>1140.378036</v>
      </c>
      <c r="D152" s="80">
        <v>1099.812429</v>
      </c>
      <c r="E152" s="80">
        <v>40.565607</v>
      </c>
      <c r="F152" s="80"/>
      <c r="G152" s="80"/>
    </row>
    <row r="153" ht="16.5" spans="1:7">
      <c r="A153" s="108" t="s">
        <v>694</v>
      </c>
      <c r="B153" s="73" t="s">
        <v>695</v>
      </c>
      <c r="C153" s="80">
        <v>487.478198</v>
      </c>
      <c r="D153" s="80">
        <v>472.9033</v>
      </c>
      <c r="E153" s="80">
        <v>14.574898</v>
      </c>
      <c r="F153" s="80"/>
      <c r="G153" s="80"/>
    </row>
    <row r="154" ht="16.5" spans="1:7">
      <c r="A154" s="108" t="s">
        <v>696</v>
      </c>
      <c r="B154" s="73" t="s">
        <v>697</v>
      </c>
      <c r="C154" s="80">
        <v>3746.265768</v>
      </c>
      <c r="D154" s="80">
        <v>3432.703848</v>
      </c>
      <c r="E154" s="80">
        <v>313.56192</v>
      </c>
      <c r="F154" s="80"/>
      <c r="G154" s="80"/>
    </row>
    <row r="155" ht="16.5" spans="1:7">
      <c r="A155" s="108" t="s">
        <v>698</v>
      </c>
      <c r="B155" s="73" t="s">
        <v>699</v>
      </c>
      <c r="C155" s="80">
        <v>10837.871194</v>
      </c>
      <c r="D155" s="80">
        <v>9977.812358</v>
      </c>
      <c r="E155" s="80">
        <v>860.058836</v>
      </c>
      <c r="F155" s="80"/>
      <c r="G155" s="80"/>
    </row>
    <row r="156" ht="16.5" spans="1:7">
      <c r="A156" s="108" t="s">
        <v>700</v>
      </c>
      <c r="B156" s="73" t="s">
        <v>701</v>
      </c>
      <c r="C156" s="80">
        <v>6741.565966</v>
      </c>
      <c r="D156" s="80">
        <v>6217.878504</v>
      </c>
      <c r="E156" s="80">
        <v>523.687462</v>
      </c>
      <c r="F156" s="80"/>
      <c r="G156" s="80"/>
    </row>
    <row r="157" ht="16.5" spans="1:7">
      <c r="A157" s="108" t="s">
        <v>702</v>
      </c>
      <c r="B157" s="73" t="s">
        <v>703</v>
      </c>
      <c r="C157" s="80">
        <v>5710.321652</v>
      </c>
      <c r="D157" s="80">
        <v>5317.749345</v>
      </c>
      <c r="E157" s="80">
        <v>392.572307</v>
      </c>
      <c r="F157" s="80"/>
      <c r="G157" s="80"/>
    </row>
    <row r="158" ht="16.5" spans="1:7">
      <c r="A158" s="108" t="s">
        <v>704</v>
      </c>
      <c r="B158" s="73" t="s">
        <v>705</v>
      </c>
      <c r="C158" s="80">
        <v>5695.717613</v>
      </c>
      <c r="D158" s="80">
        <v>5402.855673</v>
      </c>
      <c r="E158" s="80">
        <v>292.86194</v>
      </c>
      <c r="F158" s="80"/>
      <c r="G158" s="80"/>
    </row>
    <row r="159" ht="16.5" spans="1:7">
      <c r="A159" s="108" t="s">
        <v>706</v>
      </c>
      <c r="B159" s="73" t="s">
        <v>707</v>
      </c>
      <c r="C159" s="80">
        <v>4344.27753</v>
      </c>
      <c r="D159" s="80">
        <v>4032.872546</v>
      </c>
      <c r="E159" s="80">
        <v>311.404984</v>
      </c>
      <c r="F159" s="80"/>
      <c r="G159" s="80"/>
    </row>
    <row r="160" ht="16.5" spans="1:7">
      <c r="A160" s="108" t="s">
        <v>708</v>
      </c>
      <c r="B160" s="73" t="s">
        <v>709</v>
      </c>
      <c r="C160" s="80">
        <v>6049.90905</v>
      </c>
      <c r="D160" s="80">
        <v>5627.63699</v>
      </c>
      <c r="E160" s="80">
        <v>422.27206</v>
      </c>
      <c r="F160" s="80"/>
      <c r="G160" s="80"/>
    </row>
    <row r="161" ht="16.5" spans="1:7">
      <c r="A161" s="108" t="s">
        <v>710</v>
      </c>
      <c r="B161" s="73" t="s">
        <v>711</v>
      </c>
      <c r="C161" s="80">
        <v>7999.820568</v>
      </c>
      <c r="D161" s="80">
        <v>7402.668553</v>
      </c>
      <c r="E161" s="80">
        <v>597.152015</v>
      </c>
      <c r="F161" s="80"/>
      <c r="G161" s="80"/>
    </row>
    <row r="162" ht="16.5" spans="1:7">
      <c r="A162" s="108" t="s">
        <v>712</v>
      </c>
      <c r="B162" s="73" t="s">
        <v>713</v>
      </c>
      <c r="C162" s="80">
        <v>4108.166003</v>
      </c>
      <c r="D162" s="80">
        <v>3836.467595</v>
      </c>
      <c r="E162" s="80">
        <v>271.698408</v>
      </c>
      <c r="F162" s="80"/>
      <c r="G162" s="80"/>
    </row>
    <row r="163" ht="16.5" spans="1:7">
      <c r="A163" s="108" t="s">
        <v>714</v>
      </c>
      <c r="B163" s="73" t="s">
        <v>715</v>
      </c>
      <c r="C163" s="80">
        <v>4442.721366</v>
      </c>
      <c r="D163" s="80">
        <v>4146.819791</v>
      </c>
      <c r="E163" s="80">
        <v>295.901575</v>
      </c>
      <c r="F163" s="80"/>
      <c r="G163" s="80"/>
    </row>
    <row r="164" ht="16.5" spans="1:7">
      <c r="A164" s="108" t="s">
        <v>716</v>
      </c>
      <c r="B164" s="73" t="s">
        <v>717</v>
      </c>
      <c r="C164" s="80">
        <v>7330.729628</v>
      </c>
      <c r="D164" s="80">
        <v>6938.457396</v>
      </c>
      <c r="E164" s="80">
        <v>392.272232</v>
      </c>
      <c r="F164" s="80"/>
      <c r="G164" s="80"/>
    </row>
    <row r="165" ht="16.5" spans="1:7">
      <c r="A165" s="108" t="s">
        <v>718</v>
      </c>
      <c r="B165" s="73" t="s">
        <v>719</v>
      </c>
      <c r="C165" s="80">
        <v>5182.455074</v>
      </c>
      <c r="D165" s="80">
        <v>4868.429298</v>
      </c>
      <c r="E165" s="80">
        <v>314.025776</v>
      </c>
      <c r="F165" s="80"/>
      <c r="G165" s="80"/>
    </row>
    <row r="166" ht="16.5" spans="1:7">
      <c r="A166" s="108" t="s">
        <v>720</v>
      </c>
      <c r="B166" s="73" t="s">
        <v>721</v>
      </c>
      <c r="C166" s="80">
        <v>649.09866</v>
      </c>
      <c r="D166" s="80">
        <v>616.57924</v>
      </c>
      <c r="E166" s="80">
        <v>32.51942</v>
      </c>
      <c r="F166" s="80"/>
      <c r="G166" s="80"/>
    </row>
    <row r="167" ht="16.5" spans="1:7">
      <c r="A167" s="108" t="s">
        <v>722</v>
      </c>
      <c r="B167" s="73" t="s">
        <v>723</v>
      </c>
      <c r="C167" s="80">
        <v>1455.077823</v>
      </c>
      <c r="D167" s="80">
        <v>1255.266763</v>
      </c>
      <c r="E167" s="80">
        <v>199.81106</v>
      </c>
      <c r="F167" s="80"/>
      <c r="G167" s="80"/>
    </row>
    <row r="168" ht="16.5" spans="1:7">
      <c r="A168" s="108" t="s">
        <v>724</v>
      </c>
      <c r="B168" s="73" t="s">
        <v>725</v>
      </c>
      <c r="C168" s="80">
        <v>2109.318613</v>
      </c>
      <c r="D168" s="80">
        <v>1908.879109</v>
      </c>
      <c r="E168" s="80">
        <v>200.439504</v>
      </c>
      <c r="F168" s="80"/>
      <c r="G168" s="80"/>
    </row>
    <row r="169" ht="16.5" spans="1:7">
      <c r="A169" s="108" t="s">
        <v>726</v>
      </c>
      <c r="B169" s="73" t="s">
        <v>727</v>
      </c>
      <c r="C169" s="80">
        <v>1263.154012</v>
      </c>
      <c r="D169" s="80">
        <v>1144.612341</v>
      </c>
      <c r="E169" s="80">
        <v>118.541671</v>
      </c>
      <c r="F169" s="80"/>
      <c r="G169" s="80"/>
    </row>
    <row r="170" ht="16.5" spans="1:7">
      <c r="A170" s="108" t="s">
        <v>728</v>
      </c>
      <c r="B170" s="73" t="s">
        <v>729</v>
      </c>
      <c r="C170" s="80">
        <v>1049.06346</v>
      </c>
      <c r="D170" s="80">
        <v>918.199858</v>
      </c>
      <c r="E170" s="80">
        <v>130.863602</v>
      </c>
      <c r="F170" s="80"/>
      <c r="G170" s="80"/>
    </row>
    <row r="171" ht="16.5" spans="1:7">
      <c r="A171" s="108" t="s">
        <v>730</v>
      </c>
      <c r="B171" s="73" t="s">
        <v>731</v>
      </c>
      <c r="C171" s="80">
        <v>1666.147443</v>
      </c>
      <c r="D171" s="80">
        <v>1437.132365</v>
      </c>
      <c r="E171" s="80">
        <v>229.015078</v>
      </c>
      <c r="F171" s="80"/>
      <c r="G171" s="80"/>
    </row>
    <row r="172" ht="16.5" spans="1:7">
      <c r="A172" s="108" t="s">
        <v>732</v>
      </c>
      <c r="B172" s="73" t="s">
        <v>733</v>
      </c>
      <c r="C172" s="80">
        <v>3910.620584</v>
      </c>
      <c r="D172" s="80">
        <v>3413.17756</v>
      </c>
      <c r="E172" s="80">
        <v>490.043024</v>
      </c>
      <c r="F172" s="80"/>
      <c r="G172" s="80">
        <v>7.4</v>
      </c>
    </row>
    <row r="173" ht="16.5" spans="1:7">
      <c r="A173" s="108" t="s">
        <v>734</v>
      </c>
      <c r="B173" s="73" t="s">
        <v>735</v>
      </c>
      <c r="C173" s="80">
        <v>4173.042147</v>
      </c>
      <c r="D173" s="80">
        <v>3796.413529</v>
      </c>
      <c r="E173" s="80">
        <v>376.628618</v>
      </c>
      <c r="F173" s="80"/>
      <c r="G173" s="80"/>
    </row>
    <row r="174" ht="16.5" spans="1:7">
      <c r="A174" s="108" t="s">
        <v>736</v>
      </c>
      <c r="B174" s="73" t="s">
        <v>737</v>
      </c>
      <c r="C174" s="80">
        <v>1189.491337</v>
      </c>
      <c r="D174" s="80">
        <v>980.771753</v>
      </c>
      <c r="E174" s="80">
        <v>200.719584</v>
      </c>
      <c r="F174" s="80"/>
      <c r="G174" s="80">
        <v>8</v>
      </c>
    </row>
    <row r="175" ht="16.5" spans="1:7">
      <c r="A175" s="108" t="s">
        <v>738</v>
      </c>
      <c r="B175" s="73" t="s">
        <v>739</v>
      </c>
      <c r="C175" s="80">
        <v>1038.877498</v>
      </c>
      <c r="D175" s="80">
        <v>845.416759</v>
      </c>
      <c r="E175" s="80">
        <v>193.460739</v>
      </c>
      <c r="F175" s="80"/>
      <c r="G175" s="80"/>
    </row>
    <row r="176" ht="16.5" spans="1:7">
      <c r="A176" s="108" t="s">
        <v>740</v>
      </c>
      <c r="B176" s="73" t="s">
        <v>741</v>
      </c>
      <c r="C176" s="80">
        <v>1534.588464</v>
      </c>
      <c r="D176" s="80">
        <v>1326.402008</v>
      </c>
      <c r="E176" s="80">
        <v>208.186456</v>
      </c>
      <c r="F176" s="80"/>
      <c r="G176" s="80"/>
    </row>
    <row r="177" ht="16.5" spans="1:7">
      <c r="A177" s="108" t="s">
        <v>742</v>
      </c>
      <c r="B177" s="73" t="s">
        <v>743</v>
      </c>
      <c r="C177" s="80">
        <v>672.270305</v>
      </c>
      <c r="D177" s="80">
        <v>491.786437</v>
      </c>
      <c r="E177" s="80">
        <v>60.483868</v>
      </c>
      <c r="F177" s="80"/>
      <c r="G177" s="80">
        <v>120</v>
      </c>
    </row>
    <row r="178" ht="16.5" spans="1:7">
      <c r="A178" s="108" t="s">
        <v>744</v>
      </c>
      <c r="B178" s="73" t="s">
        <v>745</v>
      </c>
      <c r="C178" s="80">
        <v>296.069189</v>
      </c>
      <c r="D178" s="80">
        <v>265.242085</v>
      </c>
      <c r="E178" s="80">
        <v>30.827104</v>
      </c>
      <c r="F178" s="80"/>
      <c r="G178" s="80"/>
    </row>
    <row r="179" ht="16.5" spans="1:7">
      <c r="A179" s="108" t="s">
        <v>746</v>
      </c>
      <c r="B179" s="73" t="s">
        <v>747</v>
      </c>
      <c r="C179" s="80">
        <v>1056.839474</v>
      </c>
      <c r="D179" s="80">
        <v>636.202394</v>
      </c>
      <c r="E179" s="80">
        <v>90.63708</v>
      </c>
      <c r="F179" s="80"/>
      <c r="G179" s="80">
        <v>330</v>
      </c>
    </row>
    <row r="180" ht="16.5" spans="1:7">
      <c r="A180" s="108" t="s">
        <v>748</v>
      </c>
      <c r="B180" s="73" t="s">
        <v>749</v>
      </c>
      <c r="C180" s="80">
        <v>701.300325</v>
      </c>
      <c r="D180" s="80">
        <v>474.468685</v>
      </c>
      <c r="E180" s="80">
        <v>64.13164</v>
      </c>
      <c r="F180" s="80"/>
      <c r="G180" s="80">
        <v>162.7</v>
      </c>
    </row>
    <row r="181" ht="16.5" spans="1:7">
      <c r="A181" s="108" t="s">
        <v>750</v>
      </c>
      <c r="B181" s="73" t="s">
        <v>751</v>
      </c>
      <c r="C181" s="80">
        <v>159.322218</v>
      </c>
      <c r="D181" s="80">
        <v>129.318226</v>
      </c>
      <c r="E181" s="80">
        <v>18.003992</v>
      </c>
      <c r="F181" s="80"/>
      <c r="G181" s="80">
        <v>12</v>
      </c>
    </row>
    <row r="182" ht="16.5" spans="1:7">
      <c r="A182" s="108"/>
      <c r="B182" s="62" t="s">
        <v>752</v>
      </c>
      <c r="C182" s="110">
        <v>9900.83</v>
      </c>
      <c r="D182" s="110">
        <v>0</v>
      </c>
      <c r="E182" s="110">
        <v>0</v>
      </c>
      <c r="F182" s="110">
        <v>0</v>
      </c>
      <c r="G182" s="110">
        <v>9900.83</v>
      </c>
    </row>
    <row r="183" ht="16.5" spans="1:7">
      <c r="A183" s="108" t="s">
        <v>753</v>
      </c>
      <c r="B183" s="72" t="s">
        <v>754</v>
      </c>
      <c r="C183" s="80">
        <v>260</v>
      </c>
      <c r="D183" s="80"/>
      <c r="E183" s="80"/>
      <c r="F183" s="80"/>
      <c r="G183" s="80">
        <v>260</v>
      </c>
    </row>
    <row r="184" ht="16.5" spans="1:7">
      <c r="A184" s="108" t="s">
        <v>755</v>
      </c>
      <c r="B184" s="73" t="s">
        <v>756</v>
      </c>
      <c r="C184" s="80">
        <v>2640.83</v>
      </c>
      <c r="D184" s="80"/>
      <c r="E184" s="80"/>
      <c r="F184" s="80"/>
      <c r="G184" s="80">
        <v>2640.83</v>
      </c>
    </row>
    <row r="185" ht="16.5" spans="1:7">
      <c r="A185" s="108" t="s">
        <v>757</v>
      </c>
      <c r="B185" s="73" t="s">
        <v>758</v>
      </c>
      <c r="C185" s="80">
        <v>7000</v>
      </c>
      <c r="D185" s="80"/>
      <c r="E185" s="80"/>
      <c r="F185" s="80"/>
      <c r="G185" s="80">
        <v>7000</v>
      </c>
    </row>
    <row r="186" ht="16.5" spans="1:7">
      <c r="A186" s="108"/>
      <c r="B186" s="62" t="s">
        <v>759</v>
      </c>
      <c r="C186" s="110">
        <v>143984.480334</v>
      </c>
      <c r="D186" s="110">
        <v>22469.374707</v>
      </c>
      <c r="E186" s="110">
        <v>2587.00871</v>
      </c>
      <c r="F186" s="110">
        <v>1092.322</v>
      </c>
      <c r="G186" s="110">
        <v>117835.774917</v>
      </c>
    </row>
    <row r="187" ht="16.5" spans="1:7">
      <c r="A187" s="74"/>
      <c r="B187" s="62" t="s">
        <v>760</v>
      </c>
      <c r="C187" s="111">
        <v>129799.4</v>
      </c>
      <c r="D187" s="111">
        <v>0</v>
      </c>
      <c r="E187" s="111">
        <v>0</v>
      </c>
      <c r="F187" s="111">
        <v>0</v>
      </c>
      <c r="G187" s="111">
        <v>129799.4</v>
      </c>
    </row>
    <row r="188" ht="16.5" spans="1:7">
      <c r="A188" s="75"/>
      <c r="B188" s="78" t="s">
        <v>761</v>
      </c>
      <c r="C188" s="111">
        <v>63338</v>
      </c>
      <c r="D188" s="111"/>
      <c r="E188" s="111"/>
      <c r="F188" s="111"/>
      <c r="G188" s="111">
        <v>63338</v>
      </c>
    </row>
    <row r="189" ht="16.5" spans="1:7">
      <c r="A189" s="75"/>
      <c r="B189" s="78" t="s">
        <v>1534</v>
      </c>
      <c r="C189" s="111">
        <v>38470</v>
      </c>
      <c r="D189" s="111"/>
      <c r="E189" s="111"/>
      <c r="F189" s="111"/>
      <c r="G189" s="111">
        <v>38470</v>
      </c>
    </row>
  </sheetData>
  <mergeCells count="7">
    <mergeCell ref="A2:G2"/>
    <mergeCell ref="E4:F4"/>
    <mergeCell ref="A4:A5"/>
    <mergeCell ref="B4:B5"/>
    <mergeCell ref="C4:C5"/>
    <mergeCell ref="D4:D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4"/>
  <sheetViews>
    <sheetView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E8" sqref="E8"/>
    </sheetView>
  </sheetViews>
  <sheetFormatPr defaultColWidth="9" defaultRowHeight="14.25" outlineLevelCol="5"/>
  <cols>
    <col min="1" max="1" width="24.25" customWidth="1"/>
    <col min="2" max="4" width="11.625" customWidth="1"/>
    <col min="5" max="5" width="13.625" customWidth="1"/>
    <col min="6" max="6" width="9.625" customWidth="1"/>
  </cols>
  <sheetData>
    <row r="1" s="1" customFormat="1" ht="20.1" customHeight="1" spans="1:1">
      <c r="A1" s="1" t="s">
        <v>4</v>
      </c>
    </row>
    <row r="2" s="2" customFormat="1" ht="45" customHeight="1" spans="1:6">
      <c r="A2" s="34" t="s">
        <v>5</v>
      </c>
      <c r="B2" s="34"/>
      <c r="C2" s="34"/>
      <c r="D2" s="34"/>
      <c r="E2" s="34"/>
      <c r="F2" s="34"/>
    </row>
    <row r="3" s="3" customFormat="1" ht="20.1" customHeight="1" spans="6:6">
      <c r="F3" s="27" t="s">
        <v>44</v>
      </c>
    </row>
    <row r="4" s="4" customFormat="1" ht="39.95" customHeight="1" spans="1:6">
      <c r="A4" s="18" t="s">
        <v>45</v>
      </c>
      <c r="B4" s="19" t="s">
        <v>46</v>
      </c>
      <c r="C4" s="19" t="s">
        <v>47</v>
      </c>
      <c r="D4" s="19" t="s">
        <v>48</v>
      </c>
      <c r="E4" s="19" t="s">
        <v>49</v>
      </c>
      <c r="F4" s="19" t="s">
        <v>50</v>
      </c>
    </row>
    <row r="5" s="6" customFormat="1" ht="21.95" customHeight="1" spans="1:6">
      <c r="A5" s="35" t="s">
        <v>51</v>
      </c>
      <c r="B5" s="274">
        <f>B6+B21</f>
        <v>710360</v>
      </c>
      <c r="C5" s="274">
        <f>C6+C21</f>
        <v>709208</v>
      </c>
      <c r="D5" s="274">
        <f>D6+D21</f>
        <v>685750.5</v>
      </c>
      <c r="E5" s="275">
        <f>ROUND(D5/C5*100,2)</f>
        <v>96.69</v>
      </c>
      <c r="F5" s="275">
        <f t="shared" ref="F5:F34" si="0">ROUND((D5/B5-1)*100,1)</f>
        <v>-3.5</v>
      </c>
    </row>
    <row r="6" ht="21.95" customHeight="1" spans="1:6">
      <c r="A6" s="24" t="s">
        <v>52</v>
      </c>
      <c r="B6" s="276">
        <v>608065</v>
      </c>
      <c r="C6" s="276">
        <f>SUM(C7:C20)</f>
        <v>603808</v>
      </c>
      <c r="D6" s="276">
        <f>SUM(D7:D20)</f>
        <v>584920.5</v>
      </c>
      <c r="E6" s="277">
        <f>ROUND(D6/C6*100,2)</f>
        <v>96.87</v>
      </c>
      <c r="F6" s="277">
        <f t="shared" si="0"/>
        <v>-3.8</v>
      </c>
    </row>
    <row r="7" ht="21.95" customHeight="1" spans="1:6">
      <c r="A7" s="278" t="s">
        <v>53</v>
      </c>
      <c r="B7" s="276">
        <v>260196</v>
      </c>
      <c r="C7" s="276">
        <v>192708</v>
      </c>
      <c r="D7" s="276">
        <v>195963</v>
      </c>
      <c r="E7" s="277">
        <f>ROUND(D7/C7*100,2)</f>
        <v>101.69</v>
      </c>
      <c r="F7" s="277">
        <f t="shared" si="0"/>
        <v>-24.7</v>
      </c>
    </row>
    <row r="8" ht="21.95" customHeight="1" spans="1:6">
      <c r="A8" s="278" t="s">
        <v>54</v>
      </c>
      <c r="B8" s="276">
        <v>65872</v>
      </c>
      <c r="C8" s="276">
        <v>70000</v>
      </c>
      <c r="D8" s="276">
        <v>63608</v>
      </c>
      <c r="E8" s="277">
        <f>ROUND(D8/C8*100,2)</f>
        <v>90.87</v>
      </c>
      <c r="F8" s="277">
        <f t="shared" si="0"/>
        <v>-3.4</v>
      </c>
    </row>
    <row r="9" ht="21.95" customHeight="1" spans="1:6">
      <c r="A9" s="278" t="s">
        <v>55</v>
      </c>
      <c r="B9" s="276">
        <v>159223</v>
      </c>
      <c r="C9" s="276">
        <v>175250</v>
      </c>
      <c r="D9" s="276">
        <v>170003.5</v>
      </c>
      <c r="E9" s="277">
        <f t="shared" ref="E9:E28" si="1">ROUND(D9/C9*100,2)</f>
        <v>97.01</v>
      </c>
      <c r="F9" s="277">
        <f t="shared" si="0"/>
        <v>6.8</v>
      </c>
    </row>
    <row r="10" ht="21.95" customHeight="1" spans="1:6">
      <c r="A10" s="278" t="s">
        <v>56</v>
      </c>
      <c r="B10" s="276">
        <v>17577</v>
      </c>
      <c r="C10" s="276">
        <v>26840</v>
      </c>
      <c r="D10" s="276">
        <v>24356</v>
      </c>
      <c r="E10" s="277">
        <f t="shared" si="1"/>
        <v>90.75</v>
      </c>
      <c r="F10" s="277">
        <f t="shared" si="0"/>
        <v>38.6</v>
      </c>
    </row>
    <row r="11" ht="21.95" customHeight="1" spans="1:6">
      <c r="A11" s="278" t="s">
        <v>57</v>
      </c>
      <c r="B11" s="276">
        <v>18477</v>
      </c>
      <c r="C11" s="276">
        <v>20300</v>
      </c>
      <c r="D11" s="276">
        <v>17404</v>
      </c>
      <c r="E11" s="277">
        <f t="shared" si="1"/>
        <v>85.73</v>
      </c>
      <c r="F11" s="277">
        <f t="shared" si="0"/>
        <v>-5.8</v>
      </c>
    </row>
    <row r="12" ht="21.95" customHeight="1" spans="1:6">
      <c r="A12" s="278" t="s">
        <v>58</v>
      </c>
      <c r="B12" s="276">
        <v>21331</v>
      </c>
      <c r="C12" s="276">
        <v>23500</v>
      </c>
      <c r="D12" s="276">
        <v>18246</v>
      </c>
      <c r="E12" s="277">
        <f t="shared" si="1"/>
        <v>77.64</v>
      </c>
      <c r="F12" s="277">
        <f t="shared" si="0"/>
        <v>-14.5</v>
      </c>
    </row>
    <row r="13" ht="21.95" customHeight="1" spans="1:6">
      <c r="A13" s="278" t="s">
        <v>59</v>
      </c>
      <c r="B13" s="276">
        <v>6429</v>
      </c>
      <c r="C13" s="276">
        <v>9040</v>
      </c>
      <c r="D13" s="276">
        <v>8910</v>
      </c>
      <c r="E13" s="277">
        <f t="shared" si="1"/>
        <v>98.56</v>
      </c>
      <c r="F13" s="277">
        <f t="shared" si="0"/>
        <v>38.6</v>
      </c>
    </row>
    <row r="14" ht="21.95" customHeight="1" spans="1:6">
      <c r="A14" s="278" t="s">
        <v>60</v>
      </c>
      <c r="B14" s="276">
        <v>3812</v>
      </c>
      <c r="C14" s="276">
        <v>5120</v>
      </c>
      <c r="D14" s="276">
        <v>4959</v>
      </c>
      <c r="E14" s="277">
        <f t="shared" si="1"/>
        <v>96.86</v>
      </c>
      <c r="F14" s="277">
        <f t="shared" si="0"/>
        <v>30.1</v>
      </c>
    </row>
    <row r="15" ht="21.95" customHeight="1" spans="1:6">
      <c r="A15" s="278" t="s">
        <v>61</v>
      </c>
      <c r="B15" s="276">
        <v>8661</v>
      </c>
      <c r="C15" s="276">
        <v>9500</v>
      </c>
      <c r="D15" s="276">
        <v>7426</v>
      </c>
      <c r="E15" s="277">
        <f t="shared" si="1"/>
        <v>78.17</v>
      </c>
      <c r="F15" s="277">
        <f t="shared" si="0"/>
        <v>-14.3</v>
      </c>
    </row>
    <row r="16" ht="21.95" customHeight="1" spans="1:6">
      <c r="A16" s="278" t="s">
        <v>62</v>
      </c>
      <c r="B16" s="276">
        <v>7796</v>
      </c>
      <c r="C16" s="276">
        <v>9940</v>
      </c>
      <c r="D16" s="276">
        <v>10441</v>
      </c>
      <c r="E16" s="277">
        <f t="shared" si="1"/>
        <v>105.04</v>
      </c>
      <c r="F16" s="277">
        <f t="shared" si="0"/>
        <v>33.9</v>
      </c>
    </row>
    <row r="17" ht="21.95" customHeight="1" spans="1:6">
      <c r="A17" s="278" t="s">
        <v>63</v>
      </c>
      <c r="B17" s="276">
        <v>2525</v>
      </c>
      <c r="C17" s="276">
        <v>2800</v>
      </c>
      <c r="D17" s="276">
        <v>2543</v>
      </c>
      <c r="E17" s="277">
        <f t="shared" si="1"/>
        <v>90.82</v>
      </c>
      <c r="F17" s="277">
        <f t="shared" si="0"/>
        <v>0.7</v>
      </c>
    </row>
    <row r="18" ht="21.95" customHeight="1" spans="1:6">
      <c r="A18" s="278" t="s">
        <v>64</v>
      </c>
      <c r="B18" s="276">
        <v>8230</v>
      </c>
      <c r="C18" s="276">
        <v>11100</v>
      </c>
      <c r="D18" s="276">
        <v>9932</v>
      </c>
      <c r="E18" s="277">
        <f t="shared" si="1"/>
        <v>89.48</v>
      </c>
      <c r="F18" s="277">
        <f t="shared" si="0"/>
        <v>20.7</v>
      </c>
    </row>
    <row r="19" ht="21.95" customHeight="1" spans="1:6">
      <c r="A19" s="278" t="s">
        <v>65</v>
      </c>
      <c r="B19" s="276">
        <v>26841</v>
      </c>
      <c r="C19" s="276">
        <v>46510</v>
      </c>
      <c r="D19" s="276">
        <v>50199</v>
      </c>
      <c r="E19" s="277">
        <f t="shared" si="1"/>
        <v>107.93</v>
      </c>
      <c r="F19" s="277">
        <f t="shared" si="0"/>
        <v>87</v>
      </c>
    </row>
    <row r="20" ht="21.95" customHeight="1" spans="1:6">
      <c r="A20" s="278" t="s">
        <v>66</v>
      </c>
      <c r="B20" s="276">
        <v>1095</v>
      </c>
      <c r="C20" s="276">
        <v>1200</v>
      </c>
      <c r="D20" s="276">
        <v>930</v>
      </c>
      <c r="E20" s="277">
        <f t="shared" si="1"/>
        <v>77.5</v>
      </c>
      <c r="F20" s="277">
        <f t="shared" si="0"/>
        <v>-15.1</v>
      </c>
    </row>
    <row r="21" ht="21.95" customHeight="1" spans="1:6">
      <c r="A21" s="24" t="s">
        <v>67</v>
      </c>
      <c r="B21" s="276">
        <v>102295</v>
      </c>
      <c r="C21" s="276">
        <f>SUM(C22,C29:C34)</f>
        <v>105400</v>
      </c>
      <c r="D21" s="276">
        <f>SUM(D22,D29:D34)</f>
        <v>100830</v>
      </c>
      <c r="E21" s="277">
        <f t="shared" si="1"/>
        <v>95.66</v>
      </c>
      <c r="F21" s="277">
        <f t="shared" si="0"/>
        <v>-1.4</v>
      </c>
    </row>
    <row r="22" ht="21.95" customHeight="1" spans="1:6">
      <c r="A22" s="278" t="s">
        <v>68</v>
      </c>
      <c r="B22" s="276">
        <v>15557</v>
      </c>
      <c r="C22" s="276">
        <f>SUM(C23:C28)</f>
        <v>16150</v>
      </c>
      <c r="D22" s="276">
        <f>SUM(D23:D28)</f>
        <v>13328</v>
      </c>
      <c r="E22" s="277">
        <f t="shared" si="1"/>
        <v>82.53</v>
      </c>
      <c r="F22" s="277">
        <f t="shared" si="0"/>
        <v>-14.3</v>
      </c>
    </row>
    <row r="23" ht="21.95" customHeight="1" spans="1:6">
      <c r="A23" s="279" t="s">
        <v>69</v>
      </c>
      <c r="B23" s="276">
        <v>10152</v>
      </c>
      <c r="C23" s="276">
        <v>10200</v>
      </c>
      <c r="D23" s="276">
        <f>'表1-2'!D22</f>
        <v>8430</v>
      </c>
      <c r="E23" s="277">
        <f t="shared" si="1"/>
        <v>82.65</v>
      </c>
      <c r="F23" s="277">
        <f t="shared" si="0"/>
        <v>-17</v>
      </c>
    </row>
    <row r="24" ht="21.95" customHeight="1" spans="1:6">
      <c r="A24" s="279" t="s">
        <v>70</v>
      </c>
      <c r="B24" s="276">
        <v>4512</v>
      </c>
      <c r="C24" s="276">
        <v>4800</v>
      </c>
      <c r="D24" s="276">
        <f>'表1-2'!D23</f>
        <v>3874</v>
      </c>
      <c r="E24" s="277">
        <f t="shared" si="1"/>
        <v>80.71</v>
      </c>
      <c r="F24" s="277">
        <f t="shared" si="0"/>
        <v>-14.1</v>
      </c>
    </row>
    <row r="25" ht="21.95" customHeight="1" spans="1:6">
      <c r="A25" s="279" t="s">
        <v>71</v>
      </c>
      <c r="B25" s="276">
        <v>742</v>
      </c>
      <c r="C25" s="276">
        <v>800</v>
      </c>
      <c r="D25" s="276">
        <f>'表1-2'!D24</f>
        <v>765</v>
      </c>
      <c r="E25" s="277">
        <f t="shared" si="1"/>
        <v>95.63</v>
      </c>
      <c r="F25" s="277">
        <f t="shared" si="0"/>
        <v>3.1</v>
      </c>
    </row>
    <row r="26" ht="21.95" customHeight="1" spans="1:6">
      <c r="A26" s="279" t="s">
        <v>72</v>
      </c>
      <c r="B26" s="276"/>
      <c r="C26" s="276"/>
      <c r="D26" s="276"/>
      <c r="E26" s="277"/>
      <c r="F26" s="277"/>
    </row>
    <row r="27" ht="21.95" customHeight="1" spans="1:6">
      <c r="A27" s="279" t="s">
        <v>73</v>
      </c>
      <c r="B27" s="276"/>
      <c r="C27" s="276"/>
      <c r="D27" s="276"/>
      <c r="E27" s="277"/>
      <c r="F27" s="277"/>
    </row>
    <row r="28" ht="21.95" customHeight="1" spans="1:6">
      <c r="A28" s="279" t="s">
        <v>74</v>
      </c>
      <c r="B28" s="276">
        <v>151</v>
      </c>
      <c r="C28" s="276">
        <v>350</v>
      </c>
      <c r="D28" s="276">
        <f>'表1-2'!D27</f>
        <v>259</v>
      </c>
      <c r="E28" s="277">
        <f t="shared" si="1"/>
        <v>74</v>
      </c>
      <c r="F28" s="277">
        <f t="shared" si="0"/>
        <v>71.5</v>
      </c>
    </row>
    <row r="29" ht="21.95" customHeight="1" spans="1:6">
      <c r="A29" s="278" t="s">
        <v>75</v>
      </c>
      <c r="B29" s="276">
        <v>13353</v>
      </c>
      <c r="C29" s="276">
        <v>7500</v>
      </c>
      <c r="D29" s="276">
        <f>'表1-2'!D28</f>
        <v>5257</v>
      </c>
      <c r="E29" s="277">
        <f t="shared" ref="E29:E34" si="2">ROUND(D29/C29*100,2)</f>
        <v>70.09</v>
      </c>
      <c r="F29" s="277">
        <f t="shared" si="0"/>
        <v>-60.6</v>
      </c>
    </row>
    <row r="30" ht="21.95" customHeight="1" spans="1:6">
      <c r="A30" s="278" t="s">
        <v>76</v>
      </c>
      <c r="B30" s="276">
        <v>16936</v>
      </c>
      <c r="C30" s="276">
        <v>20566</v>
      </c>
      <c r="D30" s="276">
        <f>'表1-2'!D29</f>
        <v>20336</v>
      </c>
      <c r="E30" s="277">
        <f t="shared" si="2"/>
        <v>98.88</v>
      </c>
      <c r="F30" s="277">
        <f t="shared" si="0"/>
        <v>20.1</v>
      </c>
    </row>
    <row r="31" ht="21.95" customHeight="1" spans="1:6">
      <c r="A31" s="278" t="s">
        <v>77</v>
      </c>
      <c r="B31" s="276">
        <v>3396</v>
      </c>
      <c r="C31" s="276"/>
      <c r="D31" s="276"/>
      <c r="E31" s="277"/>
      <c r="F31" s="277"/>
    </row>
    <row r="32" ht="21.95" customHeight="1" spans="1:6">
      <c r="A32" s="278" t="s">
        <v>78</v>
      </c>
      <c r="B32" s="276">
        <v>51015</v>
      </c>
      <c r="C32" s="276">
        <v>58817</v>
      </c>
      <c r="D32" s="276">
        <f>'表1-2'!D31</f>
        <v>60473</v>
      </c>
      <c r="E32" s="277">
        <f t="shared" si="2"/>
        <v>102.82</v>
      </c>
      <c r="F32" s="277">
        <f t="shared" si="0"/>
        <v>18.5</v>
      </c>
    </row>
    <row r="33" ht="21.95" customHeight="1" spans="1:6">
      <c r="A33" s="278" t="s">
        <v>79</v>
      </c>
      <c r="B33" s="276"/>
      <c r="C33" s="276">
        <v>867</v>
      </c>
      <c r="D33" s="276">
        <f>'表1-2'!D32</f>
        <v>867</v>
      </c>
      <c r="E33" s="277">
        <f t="shared" si="2"/>
        <v>100</v>
      </c>
      <c r="F33" s="277"/>
    </row>
    <row r="34" ht="21.95" customHeight="1" spans="1:6">
      <c r="A34" s="278" t="s">
        <v>80</v>
      </c>
      <c r="B34" s="276">
        <v>2038</v>
      </c>
      <c r="C34" s="276">
        <v>1500</v>
      </c>
      <c r="D34" s="276">
        <f>'表1-2'!D33</f>
        <v>569</v>
      </c>
      <c r="E34" s="277">
        <f t="shared" si="2"/>
        <v>37.93</v>
      </c>
      <c r="F34" s="277">
        <f t="shared" si="0"/>
        <v>-72.1</v>
      </c>
    </row>
  </sheetData>
  <sheetProtection password="C70D" sheet="1" formatCells="0" formatColumns="0" formatRows="0" sort="0" autoFilter="0" pivotTables="0" objects="1"/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460"/>
  <sheetViews>
    <sheetView showZeros="0" view="pageBreakPreview" zoomScaleNormal="90" workbookViewId="0">
      <pane xSplit="2" ySplit="5" topLeftCell="C6" activePane="bottomRight" state="frozen"/>
      <selection/>
      <selection pane="topRight"/>
      <selection pane="bottomLeft"/>
      <selection pane="bottomRight" activeCell="A2" sqref="A2:G2"/>
    </sheetView>
  </sheetViews>
  <sheetFormatPr defaultColWidth="9" defaultRowHeight="14.25" outlineLevelCol="6"/>
  <cols>
    <col min="1" max="1" width="7.125" style="91" customWidth="1"/>
    <col min="2" max="2" width="29.625" style="92" customWidth="1"/>
    <col min="3" max="3" width="9.625" style="92" customWidth="1"/>
    <col min="4" max="5" width="8.625" style="92" customWidth="1"/>
    <col min="6" max="7" width="10.625" style="92" customWidth="1"/>
    <col min="8" max="16384" width="9" style="92"/>
  </cols>
  <sheetData>
    <row r="1" s="52" customFormat="1" ht="20.1" customHeight="1" spans="1:1">
      <c r="A1" s="93" t="s">
        <v>40</v>
      </c>
    </row>
    <row r="2" s="87" customFormat="1" ht="45" customHeight="1" spans="1:7">
      <c r="A2" s="53" t="s">
        <v>35</v>
      </c>
      <c r="B2" s="53"/>
      <c r="C2" s="53"/>
      <c r="D2" s="53"/>
      <c r="E2" s="53"/>
      <c r="F2" s="53"/>
      <c r="G2" s="53"/>
    </row>
    <row r="3" s="56" customFormat="1" ht="19.5" customHeight="1" spans="7:7">
      <c r="G3" s="71" t="s">
        <v>44</v>
      </c>
    </row>
    <row r="4" s="88" customFormat="1" ht="20.1" customHeight="1" spans="1:7">
      <c r="A4" s="94" t="s">
        <v>1535</v>
      </c>
      <c r="B4" s="94" t="s">
        <v>1536</v>
      </c>
      <c r="C4" s="94" t="s">
        <v>215</v>
      </c>
      <c r="D4" s="94" t="s">
        <v>1529</v>
      </c>
      <c r="E4" s="94" t="s">
        <v>1530</v>
      </c>
      <c r="F4" s="94"/>
      <c r="G4" s="94" t="s">
        <v>1531</v>
      </c>
    </row>
    <row r="5" s="88" customFormat="1" ht="35.1" customHeight="1" spans="1:7">
      <c r="A5" s="94"/>
      <c r="B5" s="94"/>
      <c r="C5" s="94"/>
      <c r="D5" s="94"/>
      <c r="E5" s="94" t="s">
        <v>1537</v>
      </c>
      <c r="F5" s="94" t="s">
        <v>1533</v>
      </c>
      <c r="G5" s="94"/>
    </row>
    <row r="6" s="89" customFormat="1" ht="18" customHeight="1" spans="1:7">
      <c r="A6" s="95"/>
      <c r="B6" s="96" t="s">
        <v>215</v>
      </c>
      <c r="C6" s="97">
        <f>SUM(C7,C84,C101,C116,C136,C154,C214,C248,C267,C283,C332,C344,C349,C356,C361,C364,C378,C384,C390,C405,C406,C411,C416)</f>
        <v>733791.164114</v>
      </c>
      <c r="D6" s="97">
        <f>SUM(D7,D84,D101,D116,D136,D154,D214,D248,D267,D283,D332,D344,D349,D356,D361,D364,D378,D384,D390,D405,D406,D411,D416)</f>
        <v>265178.543849</v>
      </c>
      <c r="E6" s="97">
        <f>SUM(E7,E84,E101,E116,E136,E154,E214,E248,E267,E283,E332,E344,E349,E356,E361,E364,E378,E384,E390,E405,E406,E411,E416)</f>
        <v>27645.452872</v>
      </c>
      <c r="F6" s="97">
        <f>SUM(F7,F84,F101,F116,F136,F154,F214,F248,F267,F283,F332,F344,F349,F356,F361,F364,F378,F384,F390,F405,F406,F411,F416)</f>
        <v>10573.822611</v>
      </c>
      <c r="G6" s="97">
        <f>SUM(G7,G84,G101,G116,G136,G154,G214,G248,G267,G283,G332,G344,G349,G356,G361,G364,G378,G384,G390,G405,G406,G411,G416)</f>
        <v>430393.344782</v>
      </c>
    </row>
    <row r="7" ht="18" customHeight="1" spans="1:7">
      <c r="A7" s="95" t="s">
        <v>1538</v>
      </c>
      <c r="B7" s="96" t="s">
        <v>1539</v>
      </c>
      <c r="C7" s="98">
        <f>SUM(C8,C14,C17,C21,C26,C31,C37,C39,C44,C47,C52,C56,C59,C63,C66,C71,C74,C77,C79,C82)</f>
        <v>111740.249771</v>
      </c>
      <c r="D7" s="98">
        <f>SUM(D8,D14,D17,D21,D26,D31,D37,D39,D44,D47,D52,D56,D59,D63,D66,D71,D74,D77,D79,D82)</f>
        <v>47975.265476</v>
      </c>
      <c r="E7" s="98">
        <f>SUM(E8,E14,E17,E21,E26,E31,E37,E39,E44,E47,E52,E56,E59,E63,E66,E71,E74,E77,E79,E82)</f>
        <v>6775.396164</v>
      </c>
      <c r="F7" s="98">
        <f>SUM(F8,F14,F17,F21,F26,F31,F37,F39,F44,F47,F52,F56,F59,F63,F66,F71,F74,F77,F79,F82)</f>
        <v>706.6</v>
      </c>
      <c r="G7" s="98">
        <f>SUM(G8,G14,G17,G21,G26,G31,G37,G39,G44,G47,G52,G56,G59,G63,G66,G71,G74,G77,G79,G82)</f>
        <v>56282.988131</v>
      </c>
    </row>
    <row r="8" s="90" customFormat="1" ht="18" customHeight="1" spans="1:7">
      <c r="A8" s="99">
        <v>20101</v>
      </c>
      <c r="B8" s="100" t="s">
        <v>1540</v>
      </c>
      <c r="C8" s="101">
        <f>SUM(C9:C13)</f>
        <v>2083.051282</v>
      </c>
      <c r="D8" s="101">
        <f>SUM(D9:D13)</f>
        <v>1416.868936</v>
      </c>
      <c r="E8" s="101">
        <f>SUM(E9:E13)</f>
        <v>262.582346</v>
      </c>
      <c r="F8" s="101">
        <f>SUM(F9:F13)</f>
        <v>0</v>
      </c>
      <c r="G8" s="101">
        <f>SUM(G9:G13)</f>
        <v>403.6</v>
      </c>
    </row>
    <row r="9" ht="18" customHeight="1" spans="1:7">
      <c r="A9" s="82">
        <v>2010101</v>
      </c>
      <c r="B9" s="102" t="s">
        <v>1541</v>
      </c>
      <c r="C9" s="80">
        <v>1657.423282</v>
      </c>
      <c r="D9" s="80">
        <v>1416.868936</v>
      </c>
      <c r="E9" s="80">
        <v>86.954346</v>
      </c>
      <c r="F9" s="80"/>
      <c r="G9" s="80">
        <v>153.6</v>
      </c>
    </row>
    <row r="10" ht="18" customHeight="1" spans="1:7">
      <c r="A10" s="82">
        <v>2010102</v>
      </c>
      <c r="B10" s="102" t="s">
        <v>1542</v>
      </c>
      <c r="C10" s="80">
        <v>155.824</v>
      </c>
      <c r="D10" s="80"/>
      <c r="E10" s="80">
        <v>111.424</v>
      </c>
      <c r="F10" s="80"/>
      <c r="G10" s="80">
        <v>44.4</v>
      </c>
    </row>
    <row r="11" ht="18" customHeight="1" spans="1:7">
      <c r="A11" s="82">
        <v>2010104</v>
      </c>
      <c r="B11" s="102" t="s">
        <v>1543</v>
      </c>
      <c r="C11" s="80">
        <v>116.4</v>
      </c>
      <c r="D11" s="80"/>
      <c r="E11" s="80">
        <v>30</v>
      </c>
      <c r="F11" s="80"/>
      <c r="G11" s="80">
        <v>86.4</v>
      </c>
    </row>
    <row r="12" ht="18" customHeight="1" spans="1:7">
      <c r="A12" s="82">
        <v>2010108</v>
      </c>
      <c r="B12" s="102" t="s">
        <v>1544</v>
      </c>
      <c r="C12" s="80">
        <v>78.2</v>
      </c>
      <c r="D12" s="80"/>
      <c r="E12" s="80"/>
      <c r="F12" s="80"/>
      <c r="G12" s="80">
        <v>78.2</v>
      </c>
    </row>
    <row r="13" ht="18" customHeight="1" spans="1:7">
      <c r="A13" s="82">
        <v>2010199</v>
      </c>
      <c r="B13" s="102" t="s">
        <v>1545</v>
      </c>
      <c r="C13" s="80">
        <v>75.204</v>
      </c>
      <c r="D13" s="80"/>
      <c r="E13" s="80">
        <v>34.204</v>
      </c>
      <c r="F13" s="80"/>
      <c r="G13" s="80">
        <v>41</v>
      </c>
    </row>
    <row r="14" s="90" customFormat="1" ht="18" customHeight="1" spans="1:7">
      <c r="A14" s="99">
        <v>20102</v>
      </c>
      <c r="B14" s="100" t="s">
        <v>1546</v>
      </c>
      <c r="C14" s="101">
        <f>SUM(C15:C16)</f>
        <v>1563.9887</v>
      </c>
      <c r="D14" s="101">
        <f>SUM(D15:D16)</f>
        <v>1034.40368</v>
      </c>
      <c r="E14" s="101">
        <f>SUM(E15:E16)</f>
        <v>226.79502</v>
      </c>
      <c r="F14" s="101">
        <f>SUM(F15:F16)</f>
        <v>0</v>
      </c>
      <c r="G14" s="101">
        <f>SUM(G15:G16)</f>
        <v>302.79</v>
      </c>
    </row>
    <row r="15" ht="18" customHeight="1" spans="1:7">
      <c r="A15" s="82">
        <v>2010201</v>
      </c>
      <c r="B15" s="102" t="s">
        <v>1541</v>
      </c>
      <c r="C15" s="80">
        <v>1261.1987</v>
      </c>
      <c r="D15" s="80">
        <v>1034.40368</v>
      </c>
      <c r="E15" s="80">
        <v>226.79502</v>
      </c>
      <c r="F15" s="80"/>
      <c r="G15" s="80"/>
    </row>
    <row r="16" ht="18" customHeight="1" spans="1:7">
      <c r="A16" s="82">
        <v>2010299</v>
      </c>
      <c r="B16" s="102" t="s">
        <v>1547</v>
      </c>
      <c r="C16" s="80">
        <v>302.79</v>
      </c>
      <c r="D16" s="80"/>
      <c r="E16" s="80"/>
      <c r="F16" s="80"/>
      <c r="G16" s="80">
        <v>302.79</v>
      </c>
    </row>
    <row r="17" s="90" customFormat="1" ht="18" customHeight="1" spans="1:7">
      <c r="A17" s="99">
        <v>20103</v>
      </c>
      <c r="B17" s="100" t="s">
        <v>1548</v>
      </c>
      <c r="C17" s="101">
        <f>SUM(C18:C20)</f>
        <v>47007.550175</v>
      </c>
      <c r="D17" s="101">
        <f>SUM(D18:D20)</f>
        <v>18632.782657</v>
      </c>
      <c r="E17" s="101">
        <f>SUM(E18:E20)</f>
        <v>3112.495318</v>
      </c>
      <c r="F17" s="101">
        <f>SUM(F18:F20)</f>
        <v>72.85</v>
      </c>
      <c r="G17" s="101">
        <f>SUM(G18:G20)</f>
        <v>25189.4222</v>
      </c>
    </row>
    <row r="18" ht="18" customHeight="1" spans="1:7">
      <c r="A18" s="82">
        <v>2010301</v>
      </c>
      <c r="B18" s="102" t="s">
        <v>1541</v>
      </c>
      <c r="C18" s="80">
        <v>26384.516187</v>
      </c>
      <c r="D18" s="80">
        <v>15601.459417</v>
      </c>
      <c r="E18" s="80">
        <v>2808.27877</v>
      </c>
      <c r="F18" s="80"/>
      <c r="G18" s="80">
        <v>7974.778</v>
      </c>
    </row>
    <row r="19" ht="18" customHeight="1" spans="1:7">
      <c r="A19" s="82">
        <v>2010303</v>
      </c>
      <c r="B19" s="102" t="s">
        <v>1549</v>
      </c>
      <c r="C19" s="80">
        <v>130</v>
      </c>
      <c r="D19" s="80"/>
      <c r="E19" s="80"/>
      <c r="F19" s="80"/>
      <c r="G19" s="80">
        <v>130</v>
      </c>
    </row>
    <row r="20" ht="18" customHeight="1" spans="1:7">
      <c r="A20" s="82">
        <v>2010399</v>
      </c>
      <c r="B20" s="103" t="s">
        <v>1550</v>
      </c>
      <c r="C20" s="80">
        <v>20493.033988</v>
      </c>
      <c r="D20" s="80">
        <v>3031.32324</v>
      </c>
      <c r="E20" s="80">
        <v>304.216548</v>
      </c>
      <c r="F20" s="80">
        <v>72.85</v>
      </c>
      <c r="G20" s="80">
        <v>17084.6442</v>
      </c>
    </row>
    <row r="21" s="90" customFormat="1" ht="18" customHeight="1" spans="1:7">
      <c r="A21" s="99">
        <v>20104</v>
      </c>
      <c r="B21" s="100" t="s">
        <v>1551</v>
      </c>
      <c r="C21" s="101">
        <f>SUM(C22:C25)</f>
        <v>3467.068631</v>
      </c>
      <c r="D21" s="101">
        <f>SUM(D22:D25)</f>
        <v>1541.339175</v>
      </c>
      <c r="E21" s="101">
        <f>SUM(E22:E25)</f>
        <v>149.849456</v>
      </c>
      <c r="F21" s="101">
        <f>SUM(F22:F25)</f>
        <v>380</v>
      </c>
      <c r="G21" s="101">
        <f>SUM(G22:G25)</f>
        <v>1395.88</v>
      </c>
    </row>
    <row r="22" ht="18" customHeight="1" spans="1:7">
      <c r="A22" s="82">
        <v>2010401</v>
      </c>
      <c r="B22" s="102" t="s">
        <v>1541</v>
      </c>
      <c r="C22" s="80">
        <v>1691.188631</v>
      </c>
      <c r="D22" s="80">
        <v>1541.339175</v>
      </c>
      <c r="E22" s="80">
        <v>149.849456</v>
      </c>
      <c r="F22" s="80"/>
      <c r="G22" s="80"/>
    </row>
    <row r="23" ht="18" customHeight="1" spans="1:7">
      <c r="A23" s="82">
        <v>2010404</v>
      </c>
      <c r="B23" s="102" t="s">
        <v>1552</v>
      </c>
      <c r="C23" s="80">
        <v>112.08</v>
      </c>
      <c r="D23" s="80"/>
      <c r="E23" s="80"/>
      <c r="F23" s="80"/>
      <c r="G23" s="80">
        <v>112.08</v>
      </c>
    </row>
    <row r="24" ht="18" customHeight="1" spans="1:7">
      <c r="A24" s="82">
        <v>2010406</v>
      </c>
      <c r="B24" s="102" t="s">
        <v>1553</v>
      </c>
      <c r="C24" s="80">
        <v>194.3</v>
      </c>
      <c r="D24" s="80"/>
      <c r="E24" s="80"/>
      <c r="F24" s="80"/>
      <c r="G24" s="80">
        <v>194.3</v>
      </c>
    </row>
    <row r="25" ht="18" customHeight="1" spans="1:7">
      <c r="A25" s="82">
        <v>2010499</v>
      </c>
      <c r="B25" s="102" t="s">
        <v>1554</v>
      </c>
      <c r="C25" s="80">
        <v>1469.5</v>
      </c>
      <c r="D25" s="80"/>
      <c r="E25" s="80"/>
      <c r="F25" s="80">
        <v>380</v>
      </c>
      <c r="G25" s="80">
        <v>1089.5</v>
      </c>
    </row>
    <row r="26" s="90" customFormat="1" ht="18" customHeight="1" spans="1:7">
      <c r="A26" s="99">
        <v>20105</v>
      </c>
      <c r="B26" s="100" t="s">
        <v>1555</v>
      </c>
      <c r="C26" s="101">
        <f>SUM(C27:C30)</f>
        <v>1914.469247</v>
      </c>
      <c r="D26" s="101">
        <f>SUM(D27:D30)</f>
        <v>623.683736</v>
      </c>
      <c r="E26" s="101">
        <f>SUM(E27:E30)</f>
        <v>72.465511</v>
      </c>
      <c r="F26" s="101">
        <f>SUM(F27:F30)</f>
        <v>7</v>
      </c>
      <c r="G26" s="101">
        <f>SUM(G27:G30)</f>
        <v>1211.32</v>
      </c>
    </row>
    <row r="27" ht="18" customHeight="1" spans="1:7">
      <c r="A27" s="82">
        <v>2010501</v>
      </c>
      <c r="B27" s="102" t="s">
        <v>1541</v>
      </c>
      <c r="C27" s="80">
        <v>556.809639</v>
      </c>
      <c r="D27" s="80">
        <v>496.140635</v>
      </c>
      <c r="E27" s="80">
        <v>60.669004</v>
      </c>
      <c r="F27" s="80"/>
      <c r="G27" s="80"/>
    </row>
    <row r="28" ht="18" customHeight="1" spans="1:7">
      <c r="A28" s="82">
        <v>2010507</v>
      </c>
      <c r="B28" s="102" t="s">
        <v>1556</v>
      </c>
      <c r="C28" s="80">
        <v>238</v>
      </c>
      <c r="D28" s="80"/>
      <c r="E28" s="80"/>
      <c r="F28" s="80"/>
      <c r="G28" s="80">
        <v>238</v>
      </c>
    </row>
    <row r="29" ht="18" customHeight="1" spans="1:7">
      <c r="A29" s="82">
        <v>2010550</v>
      </c>
      <c r="B29" s="102" t="s">
        <v>1557</v>
      </c>
      <c r="C29" s="80">
        <v>739.439608</v>
      </c>
      <c r="D29" s="80">
        <v>127.543101</v>
      </c>
      <c r="E29" s="80">
        <v>11.796507</v>
      </c>
      <c r="F29" s="80"/>
      <c r="G29" s="80">
        <v>600.1</v>
      </c>
    </row>
    <row r="30" ht="18" customHeight="1" spans="1:7">
      <c r="A30" s="82">
        <v>2010599</v>
      </c>
      <c r="B30" s="102" t="s">
        <v>1558</v>
      </c>
      <c r="C30" s="80">
        <v>380.22</v>
      </c>
      <c r="D30" s="80"/>
      <c r="E30" s="80"/>
      <c r="F30" s="80">
        <v>7</v>
      </c>
      <c r="G30" s="80">
        <v>373.22</v>
      </c>
    </row>
    <row r="31" s="90" customFormat="1" ht="18" customHeight="1" spans="1:7">
      <c r="A31" s="99">
        <v>20106</v>
      </c>
      <c r="B31" s="100" t="s">
        <v>1559</v>
      </c>
      <c r="C31" s="101">
        <f>SUM(C32:C36)</f>
        <v>10503.904095</v>
      </c>
      <c r="D31" s="101">
        <f>SUM(D32:D36)</f>
        <v>6322.26388</v>
      </c>
      <c r="E31" s="101">
        <f>SUM(E32:E36)</f>
        <v>542.096315</v>
      </c>
      <c r="F31" s="101">
        <f>SUM(F32:F36)</f>
        <v>95</v>
      </c>
      <c r="G31" s="101">
        <f>SUM(G32:G36)</f>
        <v>3544.5439</v>
      </c>
    </row>
    <row r="32" ht="18" customHeight="1" spans="1:7">
      <c r="A32" s="82">
        <v>2010601</v>
      </c>
      <c r="B32" s="102" t="s">
        <v>1541</v>
      </c>
      <c r="C32" s="80">
        <v>3131.174682</v>
      </c>
      <c r="D32" s="80">
        <v>2817.269646</v>
      </c>
      <c r="E32" s="80">
        <v>313.905036</v>
      </c>
      <c r="F32" s="80"/>
      <c r="G32" s="80"/>
    </row>
    <row r="33" ht="18" customHeight="1" spans="1:7">
      <c r="A33" s="82">
        <v>2010602</v>
      </c>
      <c r="B33" s="102" t="s">
        <v>1542</v>
      </c>
      <c r="C33" s="80">
        <v>7</v>
      </c>
      <c r="D33" s="80"/>
      <c r="E33" s="80"/>
      <c r="F33" s="80"/>
      <c r="G33" s="80">
        <v>7</v>
      </c>
    </row>
    <row r="34" ht="18" customHeight="1" spans="1:7">
      <c r="A34" s="82">
        <v>2010608</v>
      </c>
      <c r="B34" s="102" t="s">
        <v>1560</v>
      </c>
      <c r="C34" s="80">
        <v>1230</v>
      </c>
      <c r="D34" s="80"/>
      <c r="E34" s="80"/>
      <c r="F34" s="80"/>
      <c r="G34" s="80">
        <v>1230</v>
      </c>
    </row>
    <row r="35" ht="18" customHeight="1" spans="1:7">
      <c r="A35" s="82">
        <v>2010650</v>
      </c>
      <c r="B35" s="102" t="s">
        <v>1557</v>
      </c>
      <c r="C35" s="80">
        <v>3986.485513</v>
      </c>
      <c r="D35" s="80">
        <v>3504.994234</v>
      </c>
      <c r="E35" s="80">
        <v>228.191279</v>
      </c>
      <c r="F35" s="80"/>
      <c r="G35" s="80">
        <v>253.3</v>
      </c>
    </row>
    <row r="36" ht="18" customHeight="1" spans="1:7">
      <c r="A36" s="82">
        <v>2010699</v>
      </c>
      <c r="B36" s="102" t="s">
        <v>1561</v>
      </c>
      <c r="C36" s="80">
        <v>2149.2439</v>
      </c>
      <c r="D36" s="80"/>
      <c r="E36" s="80"/>
      <c r="F36" s="80">
        <v>95</v>
      </c>
      <c r="G36" s="80">
        <v>2054.2439</v>
      </c>
    </row>
    <row r="37" s="90" customFormat="1" ht="18" customHeight="1" spans="1:7">
      <c r="A37" s="99">
        <v>20107</v>
      </c>
      <c r="B37" s="100" t="s">
        <v>1562</v>
      </c>
      <c r="C37" s="101">
        <f>SUM(C38)</f>
        <v>7100</v>
      </c>
      <c r="D37" s="101">
        <f>SUM(D38)</f>
        <v>0</v>
      </c>
      <c r="E37" s="101">
        <f>SUM(E38)</f>
        <v>0</v>
      </c>
      <c r="F37" s="101">
        <f>SUM(F38)</f>
        <v>0</v>
      </c>
      <c r="G37" s="101">
        <f>SUM(G38)</f>
        <v>7100</v>
      </c>
    </row>
    <row r="38" ht="18" customHeight="1" spans="1:7">
      <c r="A38" s="82">
        <v>2010799</v>
      </c>
      <c r="B38" s="102" t="s">
        <v>1563</v>
      </c>
      <c r="C38" s="80">
        <v>7100</v>
      </c>
      <c r="D38" s="80"/>
      <c r="E38" s="80"/>
      <c r="F38" s="80"/>
      <c r="G38" s="80">
        <v>7100</v>
      </c>
    </row>
    <row r="39" s="90" customFormat="1" ht="18" customHeight="1" spans="1:7">
      <c r="A39" s="99">
        <v>20108</v>
      </c>
      <c r="B39" s="100" t="s">
        <v>1564</v>
      </c>
      <c r="C39" s="101">
        <f>SUM(C40:C43)</f>
        <v>1682.903118</v>
      </c>
      <c r="D39" s="101">
        <f>SUM(D40:D43)</f>
        <v>765.916262</v>
      </c>
      <c r="E39" s="101">
        <f>SUM(E40:E43)</f>
        <v>94.986856</v>
      </c>
      <c r="F39" s="101">
        <f>SUM(F40:F43)</f>
        <v>0</v>
      </c>
      <c r="G39" s="101">
        <f>SUM(G40:G43)</f>
        <v>822</v>
      </c>
    </row>
    <row r="40" ht="18" customHeight="1" spans="1:7">
      <c r="A40" s="82">
        <v>2010801</v>
      </c>
      <c r="B40" s="102" t="s">
        <v>1541</v>
      </c>
      <c r="C40" s="80">
        <v>856.316558</v>
      </c>
      <c r="D40" s="80">
        <v>765.916262</v>
      </c>
      <c r="E40" s="80">
        <v>90.400296</v>
      </c>
      <c r="F40" s="80"/>
      <c r="G40" s="80"/>
    </row>
    <row r="41" ht="18" customHeight="1" spans="1:7">
      <c r="A41" s="82">
        <v>2010804</v>
      </c>
      <c r="B41" s="102" t="s">
        <v>1565</v>
      </c>
      <c r="C41" s="80">
        <v>500</v>
      </c>
      <c r="D41" s="80"/>
      <c r="E41" s="80"/>
      <c r="F41" s="80"/>
      <c r="G41" s="80">
        <v>500</v>
      </c>
    </row>
    <row r="42" ht="18" customHeight="1" spans="1:7">
      <c r="A42" s="82">
        <v>2010850</v>
      </c>
      <c r="B42" s="102" t="s">
        <v>1557</v>
      </c>
      <c r="C42" s="80">
        <v>4.58656</v>
      </c>
      <c r="D42" s="80"/>
      <c r="E42" s="80">
        <v>4.58656</v>
      </c>
      <c r="F42" s="80"/>
      <c r="G42" s="80"/>
    </row>
    <row r="43" ht="18" customHeight="1" spans="1:7">
      <c r="A43" s="82">
        <v>2010899</v>
      </c>
      <c r="B43" s="102" t="s">
        <v>1566</v>
      </c>
      <c r="C43" s="80">
        <v>322</v>
      </c>
      <c r="D43" s="80"/>
      <c r="E43" s="80"/>
      <c r="F43" s="80"/>
      <c r="G43" s="80">
        <v>322</v>
      </c>
    </row>
    <row r="44" s="90" customFormat="1" ht="18" customHeight="1" spans="1:7">
      <c r="A44" s="99">
        <v>20111</v>
      </c>
      <c r="B44" s="100" t="s">
        <v>1567</v>
      </c>
      <c r="C44" s="101">
        <v>4602.15387</v>
      </c>
      <c r="D44" s="101">
        <v>2804.693493</v>
      </c>
      <c r="E44" s="101">
        <v>580.560377</v>
      </c>
      <c r="F44" s="101">
        <v>141</v>
      </c>
      <c r="G44" s="101">
        <v>1075.9</v>
      </c>
    </row>
    <row r="45" ht="18" customHeight="1" spans="1:7">
      <c r="A45" s="82">
        <v>2011101</v>
      </c>
      <c r="B45" s="102" t="s">
        <v>1541</v>
      </c>
      <c r="C45" s="80">
        <v>3534.25387</v>
      </c>
      <c r="D45" s="80">
        <v>2804.693493</v>
      </c>
      <c r="E45" s="80">
        <v>580.560377</v>
      </c>
      <c r="F45" s="80"/>
      <c r="G45" s="80">
        <v>149</v>
      </c>
    </row>
    <row r="46" ht="18" customHeight="1" spans="1:7">
      <c r="A46" s="82">
        <v>2011199</v>
      </c>
      <c r="B46" s="102" t="s">
        <v>1568</v>
      </c>
      <c r="C46" s="80">
        <v>1067.9</v>
      </c>
      <c r="D46" s="80"/>
      <c r="E46" s="80"/>
      <c r="F46" s="80">
        <v>141</v>
      </c>
      <c r="G46" s="80">
        <v>926.9</v>
      </c>
    </row>
    <row r="47" s="90" customFormat="1" ht="18" customHeight="1" spans="1:7">
      <c r="A47" s="99">
        <v>20113</v>
      </c>
      <c r="B47" s="100" t="s">
        <v>1569</v>
      </c>
      <c r="C47" s="101">
        <v>6476.398367</v>
      </c>
      <c r="D47" s="101">
        <v>2332.186667</v>
      </c>
      <c r="E47" s="101">
        <v>239.1617</v>
      </c>
      <c r="F47" s="101"/>
      <c r="G47" s="101">
        <v>3905.05</v>
      </c>
    </row>
    <row r="48" ht="18" customHeight="1" spans="1:7">
      <c r="A48" s="82">
        <v>2011301</v>
      </c>
      <c r="B48" s="102" t="s">
        <v>1541</v>
      </c>
      <c r="C48" s="80">
        <v>495.010244</v>
      </c>
      <c r="D48" s="80">
        <v>440.784532</v>
      </c>
      <c r="E48" s="80">
        <v>54.225712</v>
      </c>
      <c r="F48" s="80"/>
      <c r="G48" s="80"/>
    </row>
    <row r="49" ht="18" customHeight="1" spans="1:7">
      <c r="A49" s="82">
        <v>2011308</v>
      </c>
      <c r="B49" s="102" t="s">
        <v>1570</v>
      </c>
      <c r="C49" s="80">
        <v>3893.457549</v>
      </c>
      <c r="D49" s="80">
        <v>840.760033</v>
      </c>
      <c r="E49" s="80">
        <v>109.647516</v>
      </c>
      <c r="F49" s="80"/>
      <c r="G49" s="80">
        <v>2943.05</v>
      </c>
    </row>
    <row r="50" ht="18" customHeight="1" spans="1:7">
      <c r="A50" s="82">
        <v>2011350</v>
      </c>
      <c r="B50" s="102" t="s">
        <v>1557</v>
      </c>
      <c r="C50" s="80">
        <v>767.325809</v>
      </c>
      <c r="D50" s="80">
        <v>722.251881</v>
      </c>
      <c r="E50" s="80">
        <v>45.073928</v>
      </c>
      <c r="F50" s="80"/>
      <c r="G50" s="80"/>
    </row>
    <row r="51" ht="18" customHeight="1" spans="1:7">
      <c r="A51" s="82">
        <v>2011399</v>
      </c>
      <c r="B51" s="102" t="s">
        <v>1571</v>
      </c>
      <c r="C51" s="80">
        <v>1320.604765</v>
      </c>
      <c r="D51" s="80">
        <v>328.390221</v>
      </c>
      <c r="E51" s="80">
        <v>30.214544</v>
      </c>
      <c r="F51" s="80"/>
      <c r="G51" s="80">
        <v>962</v>
      </c>
    </row>
    <row r="52" s="90" customFormat="1" ht="18" customHeight="1" spans="1:7">
      <c r="A52" s="99">
        <v>20126</v>
      </c>
      <c r="B52" s="100" t="s">
        <v>1572</v>
      </c>
      <c r="C52" s="101">
        <v>821.11075</v>
      </c>
      <c r="D52" s="101">
        <v>594.786976</v>
      </c>
      <c r="E52" s="101">
        <v>69.463774</v>
      </c>
      <c r="F52" s="101"/>
      <c r="G52" s="101">
        <v>156.86</v>
      </c>
    </row>
    <row r="53" ht="18" customHeight="1" spans="1:7">
      <c r="A53" s="82">
        <v>2012601</v>
      </c>
      <c r="B53" s="102" t="s">
        <v>1541</v>
      </c>
      <c r="C53" s="80">
        <v>664.25075</v>
      </c>
      <c r="D53" s="80">
        <v>594.786976</v>
      </c>
      <c r="E53" s="80">
        <v>69.463774</v>
      </c>
      <c r="F53" s="80"/>
      <c r="G53" s="80"/>
    </row>
    <row r="54" ht="18" customHeight="1" spans="1:7">
      <c r="A54" s="82">
        <v>2012604</v>
      </c>
      <c r="B54" s="102" t="s">
        <v>1573</v>
      </c>
      <c r="C54" s="80">
        <v>110.5</v>
      </c>
      <c r="D54" s="80"/>
      <c r="E54" s="80"/>
      <c r="F54" s="80"/>
      <c r="G54" s="80">
        <v>110.5</v>
      </c>
    </row>
    <row r="55" ht="18" customHeight="1" spans="1:7">
      <c r="A55" s="82">
        <v>2012699</v>
      </c>
      <c r="B55" s="102" t="s">
        <v>1574</v>
      </c>
      <c r="C55" s="80">
        <v>46.36</v>
      </c>
      <c r="D55" s="80"/>
      <c r="E55" s="80"/>
      <c r="F55" s="80"/>
      <c r="G55" s="80">
        <v>46.36</v>
      </c>
    </row>
    <row r="56" s="90" customFormat="1" ht="18" customHeight="1" spans="1:7">
      <c r="A56" s="99">
        <v>20128</v>
      </c>
      <c r="B56" s="100" t="s">
        <v>1575</v>
      </c>
      <c r="C56" s="101">
        <v>592.24972</v>
      </c>
      <c r="D56" s="101">
        <v>258.622824</v>
      </c>
      <c r="E56" s="101">
        <v>28.626896</v>
      </c>
      <c r="F56" s="101"/>
      <c r="G56" s="101">
        <v>305</v>
      </c>
    </row>
    <row r="57" ht="18" customHeight="1" spans="1:7">
      <c r="A57" s="82">
        <v>2012801</v>
      </c>
      <c r="B57" s="102" t="s">
        <v>1541</v>
      </c>
      <c r="C57" s="80">
        <v>287.24972</v>
      </c>
      <c r="D57" s="80">
        <v>258.622824</v>
      </c>
      <c r="E57" s="80">
        <v>28.626896</v>
      </c>
      <c r="F57" s="80"/>
      <c r="G57" s="80"/>
    </row>
    <row r="58" ht="18" customHeight="1" spans="1:7">
      <c r="A58" s="82">
        <v>2012899</v>
      </c>
      <c r="B58" s="102" t="s">
        <v>1576</v>
      </c>
      <c r="C58" s="80">
        <v>305</v>
      </c>
      <c r="D58" s="80"/>
      <c r="E58" s="80"/>
      <c r="F58" s="80"/>
      <c r="G58" s="80">
        <v>305</v>
      </c>
    </row>
    <row r="59" s="90" customFormat="1" ht="18" customHeight="1" spans="1:7">
      <c r="A59" s="99">
        <v>20129</v>
      </c>
      <c r="B59" s="100" t="s">
        <v>1577</v>
      </c>
      <c r="C59" s="101">
        <v>1040.200075</v>
      </c>
      <c r="D59" s="101">
        <v>538.744103</v>
      </c>
      <c r="E59" s="101">
        <v>67.723941</v>
      </c>
      <c r="F59" s="101"/>
      <c r="G59" s="101">
        <v>433.732031</v>
      </c>
    </row>
    <row r="60" ht="18" customHeight="1" spans="1:7">
      <c r="A60" s="82">
        <v>2012901</v>
      </c>
      <c r="B60" s="102" t="s">
        <v>1541</v>
      </c>
      <c r="C60" s="80">
        <v>708.468044</v>
      </c>
      <c r="D60" s="80">
        <v>538.744103</v>
      </c>
      <c r="E60" s="80">
        <v>67.723941</v>
      </c>
      <c r="F60" s="80"/>
      <c r="G60" s="80">
        <v>102</v>
      </c>
    </row>
    <row r="61" ht="18" customHeight="1" spans="1:7">
      <c r="A61" s="82">
        <v>2012906</v>
      </c>
      <c r="B61" s="102" t="s">
        <v>1578</v>
      </c>
      <c r="C61" s="80">
        <v>57.232031</v>
      </c>
      <c r="D61" s="80"/>
      <c r="E61" s="80"/>
      <c r="F61" s="80"/>
      <c r="G61" s="80">
        <v>57.232031</v>
      </c>
    </row>
    <row r="62" ht="18" customHeight="1" spans="1:7">
      <c r="A62" s="82">
        <v>2012999</v>
      </c>
      <c r="B62" s="102" t="s">
        <v>1579</v>
      </c>
      <c r="C62" s="80">
        <v>274.5</v>
      </c>
      <c r="D62" s="80"/>
      <c r="E62" s="80"/>
      <c r="F62" s="80"/>
      <c r="G62" s="80">
        <v>274.5</v>
      </c>
    </row>
    <row r="63" s="90" customFormat="1" ht="18" customHeight="1" spans="1:7">
      <c r="A63" s="99">
        <v>20131</v>
      </c>
      <c r="B63" s="100" t="s">
        <v>1580</v>
      </c>
      <c r="C63" s="101">
        <v>3828.587008</v>
      </c>
      <c r="D63" s="101">
        <v>2584.271666</v>
      </c>
      <c r="E63" s="101">
        <v>395.415342</v>
      </c>
      <c r="F63" s="101"/>
      <c r="G63" s="101">
        <v>848.9</v>
      </c>
    </row>
    <row r="64" ht="18" customHeight="1" spans="1:7">
      <c r="A64" s="82">
        <v>2013101</v>
      </c>
      <c r="B64" s="102" t="s">
        <v>1541</v>
      </c>
      <c r="C64" s="80">
        <v>2950.81647</v>
      </c>
      <c r="D64" s="80">
        <v>2584.271666</v>
      </c>
      <c r="E64" s="80">
        <v>309.744804</v>
      </c>
      <c r="F64" s="80"/>
      <c r="G64" s="80">
        <v>56.8</v>
      </c>
    </row>
    <row r="65" ht="18" customHeight="1" spans="1:7">
      <c r="A65" s="82">
        <v>2013199</v>
      </c>
      <c r="B65" s="102" t="s">
        <v>1581</v>
      </c>
      <c r="C65" s="80">
        <v>877.770538</v>
      </c>
      <c r="D65" s="80"/>
      <c r="E65" s="80">
        <v>85.670538</v>
      </c>
      <c r="F65" s="80"/>
      <c r="G65" s="80">
        <v>792.1</v>
      </c>
    </row>
    <row r="66" s="90" customFormat="1" ht="18" customHeight="1" spans="1:7">
      <c r="A66" s="99">
        <v>20132</v>
      </c>
      <c r="B66" s="100" t="s">
        <v>1582</v>
      </c>
      <c r="C66" s="101">
        <v>4987.256877</v>
      </c>
      <c r="D66" s="101">
        <v>1314.615163</v>
      </c>
      <c r="E66" s="101">
        <v>155.451714</v>
      </c>
      <c r="F66" s="101">
        <v>10.75</v>
      </c>
      <c r="G66" s="101">
        <v>3506.44</v>
      </c>
    </row>
    <row r="67" ht="18" customHeight="1" spans="1:7">
      <c r="A67" s="82">
        <v>2013201</v>
      </c>
      <c r="B67" s="102" t="s">
        <v>1541</v>
      </c>
      <c r="C67" s="80">
        <v>1159.710907</v>
      </c>
      <c r="D67" s="80">
        <v>1104.934637</v>
      </c>
      <c r="E67" s="80">
        <v>54.77627</v>
      </c>
      <c r="F67" s="80"/>
      <c r="G67" s="80"/>
    </row>
    <row r="68" ht="18" customHeight="1" spans="1:7">
      <c r="A68" s="82">
        <v>2013202</v>
      </c>
      <c r="B68" s="102" t="s">
        <v>1542</v>
      </c>
      <c r="C68" s="80">
        <v>1075.94</v>
      </c>
      <c r="D68" s="80"/>
      <c r="E68" s="80">
        <v>85.94</v>
      </c>
      <c r="F68" s="80"/>
      <c r="G68" s="80">
        <v>990</v>
      </c>
    </row>
    <row r="69" ht="18" customHeight="1" spans="1:7">
      <c r="A69" s="82">
        <v>2013250</v>
      </c>
      <c r="B69" s="102" t="s">
        <v>1557</v>
      </c>
      <c r="C69" s="80">
        <v>224.41597</v>
      </c>
      <c r="D69" s="80">
        <v>209.680526</v>
      </c>
      <c r="E69" s="80">
        <v>14.735444</v>
      </c>
      <c r="F69" s="80"/>
      <c r="G69" s="80"/>
    </row>
    <row r="70" ht="18" customHeight="1" spans="1:7">
      <c r="A70" s="82">
        <v>2013299</v>
      </c>
      <c r="B70" s="102" t="s">
        <v>1583</v>
      </c>
      <c r="C70" s="80">
        <v>2527.19</v>
      </c>
      <c r="D70" s="80"/>
      <c r="E70" s="80"/>
      <c r="F70" s="80">
        <v>10.75</v>
      </c>
      <c r="G70" s="80">
        <v>2516.44</v>
      </c>
    </row>
    <row r="71" s="90" customFormat="1" ht="18" customHeight="1" spans="1:7">
      <c r="A71" s="99">
        <v>20133</v>
      </c>
      <c r="B71" s="100" t="s">
        <v>1584</v>
      </c>
      <c r="C71" s="101">
        <v>2816.500325</v>
      </c>
      <c r="D71" s="101">
        <v>474.468685</v>
      </c>
      <c r="E71" s="101">
        <v>64.13164</v>
      </c>
      <c r="F71" s="101"/>
      <c r="G71" s="101">
        <v>2277.9</v>
      </c>
    </row>
    <row r="72" ht="18" customHeight="1" spans="1:7">
      <c r="A72" s="82">
        <v>2013301</v>
      </c>
      <c r="B72" s="102" t="s">
        <v>1541</v>
      </c>
      <c r="C72" s="80">
        <v>538.600325</v>
      </c>
      <c r="D72" s="80">
        <v>474.468685</v>
      </c>
      <c r="E72" s="80">
        <v>64.13164</v>
      </c>
      <c r="F72" s="80"/>
      <c r="G72" s="80"/>
    </row>
    <row r="73" ht="18" customHeight="1" spans="1:7">
      <c r="A73" s="82">
        <v>2013399</v>
      </c>
      <c r="B73" s="102" t="s">
        <v>1585</v>
      </c>
      <c r="C73" s="80">
        <v>2277.9</v>
      </c>
      <c r="D73" s="80"/>
      <c r="E73" s="80"/>
      <c r="F73" s="80"/>
      <c r="G73" s="80">
        <v>2277.9</v>
      </c>
    </row>
    <row r="74" s="90" customFormat="1" ht="18" customHeight="1" spans="1:7">
      <c r="A74" s="99">
        <v>20134</v>
      </c>
      <c r="B74" s="100" t="s">
        <v>1586</v>
      </c>
      <c r="C74" s="101">
        <v>644.79244</v>
      </c>
      <c r="D74" s="101">
        <v>402.28386</v>
      </c>
      <c r="E74" s="101">
        <v>56.00858</v>
      </c>
      <c r="F74" s="101"/>
      <c r="G74" s="101">
        <v>186.5</v>
      </c>
    </row>
    <row r="75" ht="18" customHeight="1" spans="1:7">
      <c r="A75" s="82">
        <v>2013401</v>
      </c>
      <c r="B75" s="102" t="s">
        <v>1541</v>
      </c>
      <c r="C75" s="80">
        <v>458.29244</v>
      </c>
      <c r="D75" s="80">
        <v>402.28386</v>
      </c>
      <c r="E75" s="80">
        <v>56.00858</v>
      </c>
      <c r="F75" s="80"/>
      <c r="G75" s="80"/>
    </row>
    <row r="76" ht="18" customHeight="1" spans="1:7">
      <c r="A76" s="82">
        <v>2013499</v>
      </c>
      <c r="B76" s="102" t="s">
        <v>1587</v>
      </c>
      <c r="C76" s="80">
        <v>186.5</v>
      </c>
      <c r="D76" s="80"/>
      <c r="E76" s="80"/>
      <c r="F76" s="80"/>
      <c r="G76" s="80">
        <v>186.5</v>
      </c>
    </row>
    <row r="77" s="90" customFormat="1" ht="18" customHeight="1" spans="1:7">
      <c r="A77" s="99">
        <v>20136</v>
      </c>
      <c r="B77" s="100" t="s">
        <v>1588</v>
      </c>
      <c r="C77" s="101">
        <v>1849</v>
      </c>
      <c r="D77" s="101"/>
      <c r="E77" s="101"/>
      <c r="F77" s="101"/>
      <c r="G77" s="101">
        <v>1849</v>
      </c>
    </row>
    <row r="78" ht="18" customHeight="1" spans="1:7">
      <c r="A78" s="82">
        <v>2013699</v>
      </c>
      <c r="B78" s="102" t="s">
        <v>1589</v>
      </c>
      <c r="C78" s="80">
        <v>1849</v>
      </c>
      <c r="D78" s="80"/>
      <c r="E78" s="80"/>
      <c r="F78" s="80"/>
      <c r="G78" s="80">
        <v>1849</v>
      </c>
    </row>
    <row r="79" s="90" customFormat="1" ht="18" customHeight="1" spans="1:7">
      <c r="A79" s="99">
        <v>20138</v>
      </c>
      <c r="B79" s="100" t="s">
        <v>1590</v>
      </c>
      <c r="C79" s="101">
        <v>6630.442802</v>
      </c>
      <c r="D79" s="101">
        <v>5649.016034</v>
      </c>
      <c r="E79" s="101">
        <v>631.426768</v>
      </c>
      <c r="F79" s="101"/>
      <c r="G79" s="101">
        <v>350</v>
      </c>
    </row>
    <row r="80" ht="18" customHeight="1" spans="1:7">
      <c r="A80" s="82">
        <v>2013801</v>
      </c>
      <c r="B80" s="102" t="s">
        <v>1541</v>
      </c>
      <c r="C80" s="80">
        <v>6465.442802</v>
      </c>
      <c r="D80" s="80">
        <v>5649.016034</v>
      </c>
      <c r="E80" s="80">
        <v>631.426768</v>
      </c>
      <c r="F80" s="80"/>
      <c r="G80" s="80">
        <v>185</v>
      </c>
    </row>
    <row r="81" ht="18" customHeight="1" spans="1:7">
      <c r="A81" s="82">
        <v>2013899</v>
      </c>
      <c r="B81" s="102" t="s">
        <v>1591</v>
      </c>
      <c r="C81" s="80">
        <v>165</v>
      </c>
      <c r="D81" s="80"/>
      <c r="E81" s="80"/>
      <c r="F81" s="80"/>
      <c r="G81" s="80">
        <v>165</v>
      </c>
    </row>
    <row r="82" s="90" customFormat="1" ht="18" customHeight="1" spans="1:7">
      <c r="A82" s="99">
        <v>20199</v>
      </c>
      <c r="B82" s="100" t="s">
        <v>1592</v>
      </c>
      <c r="C82" s="101">
        <v>2128.622289</v>
      </c>
      <c r="D82" s="101">
        <v>684.317679</v>
      </c>
      <c r="E82" s="101">
        <v>26.15461</v>
      </c>
      <c r="F82" s="101"/>
      <c r="G82" s="101">
        <v>1418.15</v>
      </c>
    </row>
    <row r="83" ht="18" customHeight="1" spans="1:7">
      <c r="A83" s="82">
        <v>2019999</v>
      </c>
      <c r="B83" s="102" t="s">
        <v>1593</v>
      </c>
      <c r="C83" s="80">
        <v>2128.622289</v>
      </c>
      <c r="D83" s="80">
        <v>684.317679</v>
      </c>
      <c r="E83" s="80">
        <v>26.15461</v>
      </c>
      <c r="F83" s="80"/>
      <c r="G83" s="80">
        <v>1418.15</v>
      </c>
    </row>
    <row r="84" ht="18" customHeight="1" spans="1:7">
      <c r="A84" s="95" t="s">
        <v>1594</v>
      </c>
      <c r="B84" s="96" t="s">
        <v>1595</v>
      </c>
      <c r="C84" s="98">
        <v>33981.894193</v>
      </c>
      <c r="D84" s="98">
        <v>15413.467641</v>
      </c>
      <c r="E84" s="98">
        <v>2934.516552</v>
      </c>
      <c r="F84" s="98">
        <v>649.5</v>
      </c>
      <c r="G84" s="98">
        <v>14984.41</v>
      </c>
    </row>
    <row r="85" s="90" customFormat="1" ht="18" customHeight="1" spans="1:7">
      <c r="A85" s="99">
        <v>20402</v>
      </c>
      <c r="B85" s="100" t="s">
        <v>1596</v>
      </c>
      <c r="C85" s="101">
        <v>25777.861446</v>
      </c>
      <c r="D85" s="101">
        <v>13663.544172</v>
      </c>
      <c r="E85" s="101">
        <v>2678.757274</v>
      </c>
      <c r="F85" s="101">
        <v>649.5</v>
      </c>
      <c r="G85" s="101">
        <v>8786.06</v>
      </c>
    </row>
    <row r="86" ht="18" customHeight="1" spans="1:7">
      <c r="A86" s="82">
        <v>2040201</v>
      </c>
      <c r="B86" s="102" t="s">
        <v>1541</v>
      </c>
      <c r="C86" s="80">
        <v>22600.561446</v>
      </c>
      <c r="D86" s="80">
        <v>13663.544172</v>
      </c>
      <c r="E86" s="80">
        <v>2622.757274</v>
      </c>
      <c r="F86" s="80">
        <v>649.5</v>
      </c>
      <c r="G86" s="80">
        <v>5664.76</v>
      </c>
    </row>
    <row r="87" ht="18" customHeight="1" spans="1:7">
      <c r="A87" s="82">
        <v>2040299</v>
      </c>
      <c r="B87" s="102" t="s">
        <v>1597</v>
      </c>
      <c r="C87" s="80">
        <v>3177.3</v>
      </c>
      <c r="D87" s="80"/>
      <c r="E87" s="80">
        <v>56</v>
      </c>
      <c r="F87" s="80"/>
      <c r="G87" s="80">
        <v>3121.3</v>
      </c>
    </row>
    <row r="88" s="90" customFormat="1" ht="18" customHeight="1" spans="1:7">
      <c r="A88" s="99">
        <v>20404</v>
      </c>
      <c r="B88" s="100" t="s">
        <v>1598</v>
      </c>
      <c r="C88" s="101">
        <v>140</v>
      </c>
      <c r="D88" s="101"/>
      <c r="E88" s="101"/>
      <c r="F88" s="101"/>
      <c r="G88" s="101">
        <v>140</v>
      </c>
    </row>
    <row r="89" ht="18" customHeight="1" spans="1:7">
      <c r="A89" s="82">
        <v>2040499</v>
      </c>
      <c r="B89" s="102" t="s">
        <v>1599</v>
      </c>
      <c r="C89" s="80">
        <v>140</v>
      </c>
      <c r="D89" s="80"/>
      <c r="E89" s="80"/>
      <c r="F89" s="80"/>
      <c r="G89" s="80">
        <v>140</v>
      </c>
    </row>
    <row r="90" s="90" customFormat="1" ht="18" customHeight="1" spans="1:7">
      <c r="A90" s="99">
        <v>20405</v>
      </c>
      <c r="B90" s="100" t="s">
        <v>1600</v>
      </c>
      <c r="C90" s="101">
        <v>308</v>
      </c>
      <c r="D90" s="101"/>
      <c r="E90" s="101"/>
      <c r="F90" s="101"/>
      <c r="G90" s="101">
        <v>308</v>
      </c>
    </row>
    <row r="91" ht="18" customHeight="1" spans="1:7">
      <c r="A91" s="82">
        <v>2040599</v>
      </c>
      <c r="B91" s="102" t="s">
        <v>1601</v>
      </c>
      <c r="C91" s="80">
        <v>308</v>
      </c>
      <c r="D91" s="80"/>
      <c r="E91" s="80"/>
      <c r="F91" s="80"/>
      <c r="G91" s="80">
        <v>308</v>
      </c>
    </row>
    <row r="92" s="90" customFormat="1" ht="18" customHeight="1" spans="1:7">
      <c r="A92" s="99">
        <v>20406</v>
      </c>
      <c r="B92" s="100" t="s">
        <v>1602</v>
      </c>
      <c r="C92" s="101">
        <v>2804.032747</v>
      </c>
      <c r="D92" s="101">
        <v>1749.923469</v>
      </c>
      <c r="E92" s="101">
        <v>255.759278</v>
      </c>
      <c r="F92" s="101"/>
      <c r="G92" s="101">
        <v>798.35</v>
      </c>
    </row>
    <row r="93" ht="18" customHeight="1" spans="1:7">
      <c r="A93" s="82">
        <v>2040601</v>
      </c>
      <c r="B93" s="102" t="s">
        <v>1541</v>
      </c>
      <c r="C93" s="80">
        <v>2005.682747</v>
      </c>
      <c r="D93" s="80">
        <v>1749.923469</v>
      </c>
      <c r="E93" s="80">
        <v>255.759278</v>
      </c>
      <c r="F93" s="80"/>
      <c r="G93" s="80"/>
    </row>
    <row r="94" ht="18" customHeight="1" spans="1:7">
      <c r="A94" s="82">
        <v>2040605</v>
      </c>
      <c r="B94" s="102" t="s">
        <v>1603</v>
      </c>
      <c r="C94" s="80">
        <v>388</v>
      </c>
      <c r="D94" s="80"/>
      <c r="E94" s="80"/>
      <c r="F94" s="80"/>
      <c r="G94" s="80">
        <v>388</v>
      </c>
    </row>
    <row r="95" ht="18" customHeight="1" spans="1:7">
      <c r="A95" s="82">
        <v>2040607</v>
      </c>
      <c r="B95" s="102" t="s">
        <v>1604</v>
      </c>
      <c r="C95" s="80">
        <v>181.12</v>
      </c>
      <c r="D95" s="80"/>
      <c r="E95" s="80"/>
      <c r="F95" s="80"/>
      <c r="G95" s="80">
        <v>181.12</v>
      </c>
    </row>
    <row r="96" ht="18" customHeight="1" spans="1:7">
      <c r="A96" s="82">
        <v>2040610</v>
      </c>
      <c r="B96" s="102" t="s">
        <v>1605</v>
      </c>
      <c r="C96" s="80">
        <v>56.73</v>
      </c>
      <c r="D96" s="80"/>
      <c r="E96" s="80"/>
      <c r="F96" s="80"/>
      <c r="G96" s="80">
        <v>56.73</v>
      </c>
    </row>
    <row r="97" ht="18" customHeight="1" spans="1:7">
      <c r="A97" s="82">
        <v>2040612</v>
      </c>
      <c r="B97" s="102" t="s">
        <v>1606</v>
      </c>
      <c r="C97" s="80">
        <v>20</v>
      </c>
      <c r="D97" s="80"/>
      <c r="E97" s="80"/>
      <c r="F97" s="80"/>
      <c r="G97" s="80">
        <v>20</v>
      </c>
    </row>
    <row r="98" ht="18" customHeight="1" spans="1:7">
      <c r="A98" s="82">
        <v>2040699</v>
      </c>
      <c r="B98" s="102" t="s">
        <v>1607</v>
      </c>
      <c r="C98" s="80">
        <v>152.5</v>
      </c>
      <c r="D98" s="80"/>
      <c r="E98" s="80"/>
      <c r="F98" s="80"/>
      <c r="G98" s="80">
        <v>152.5</v>
      </c>
    </row>
    <row r="99" s="90" customFormat="1" ht="18" customHeight="1" spans="1:7">
      <c r="A99" s="99">
        <v>20499</v>
      </c>
      <c r="B99" s="100" t="s">
        <v>1608</v>
      </c>
      <c r="C99" s="101">
        <v>4952</v>
      </c>
      <c r="D99" s="101"/>
      <c r="E99" s="101"/>
      <c r="F99" s="101"/>
      <c r="G99" s="101">
        <v>4952</v>
      </c>
    </row>
    <row r="100" ht="18" customHeight="1" spans="1:7">
      <c r="A100" s="82">
        <v>2049999</v>
      </c>
      <c r="B100" s="102" t="s">
        <v>1609</v>
      </c>
      <c r="C100" s="80">
        <v>4952</v>
      </c>
      <c r="D100" s="80"/>
      <c r="E100" s="80"/>
      <c r="F100" s="80"/>
      <c r="G100" s="80">
        <v>4952</v>
      </c>
    </row>
    <row r="101" ht="18" customHeight="1" spans="1:7">
      <c r="A101" s="95" t="s">
        <v>1610</v>
      </c>
      <c r="B101" s="96" t="s">
        <v>1611</v>
      </c>
      <c r="C101" s="98">
        <v>163953.821029</v>
      </c>
      <c r="D101" s="98">
        <v>136013.782509</v>
      </c>
      <c r="E101" s="98">
        <v>12422.28502</v>
      </c>
      <c r="F101" s="98"/>
      <c r="G101" s="98">
        <v>15517.7535</v>
      </c>
    </row>
    <row r="102" s="90" customFormat="1" ht="18" customHeight="1" spans="1:7">
      <c r="A102" s="99">
        <v>20502</v>
      </c>
      <c r="B102" s="100" t="s">
        <v>1612</v>
      </c>
      <c r="C102" s="101">
        <v>153727.092423</v>
      </c>
      <c r="D102" s="101">
        <v>132475.765971</v>
      </c>
      <c r="E102" s="101">
        <v>12005.186452</v>
      </c>
      <c r="F102" s="101"/>
      <c r="G102" s="101">
        <v>9246.14</v>
      </c>
    </row>
    <row r="103" ht="18" customHeight="1" spans="1:7">
      <c r="A103" s="82">
        <v>2050201</v>
      </c>
      <c r="B103" s="102" t="s">
        <v>1613</v>
      </c>
      <c r="C103" s="80">
        <v>4793.781046</v>
      </c>
      <c r="D103" s="80">
        <v>3637.388988</v>
      </c>
      <c r="E103" s="80">
        <v>183.392058</v>
      </c>
      <c r="F103" s="80"/>
      <c r="G103" s="80">
        <v>973</v>
      </c>
    </row>
    <row r="104" ht="18" customHeight="1" spans="1:7">
      <c r="A104" s="82">
        <v>2050202</v>
      </c>
      <c r="B104" s="102" t="s">
        <v>1614</v>
      </c>
      <c r="C104" s="80">
        <v>83518.54813</v>
      </c>
      <c r="D104" s="80">
        <v>72182.943931</v>
      </c>
      <c r="E104" s="80">
        <v>6003.604199</v>
      </c>
      <c r="F104" s="80"/>
      <c r="G104" s="80">
        <v>5332</v>
      </c>
    </row>
    <row r="105" ht="18" customHeight="1" spans="1:7">
      <c r="A105" s="82">
        <v>2050203</v>
      </c>
      <c r="B105" s="102" t="s">
        <v>1615</v>
      </c>
      <c r="C105" s="80">
        <v>43324.179387</v>
      </c>
      <c r="D105" s="80">
        <v>39300.840761</v>
      </c>
      <c r="E105" s="80">
        <v>3804.898626</v>
      </c>
      <c r="F105" s="80"/>
      <c r="G105" s="80">
        <v>218.44</v>
      </c>
    </row>
    <row r="106" ht="18" customHeight="1" spans="1:7">
      <c r="A106" s="82">
        <v>2050204</v>
      </c>
      <c r="B106" s="102" t="s">
        <v>1616</v>
      </c>
      <c r="C106" s="80">
        <v>21942.78386</v>
      </c>
      <c r="D106" s="80">
        <v>17354.592291</v>
      </c>
      <c r="E106" s="80">
        <v>1990.491569</v>
      </c>
      <c r="F106" s="80"/>
      <c r="G106" s="80">
        <v>2597.7</v>
      </c>
    </row>
    <row r="107" ht="18" customHeight="1" spans="1:7">
      <c r="A107" s="82">
        <v>2050299</v>
      </c>
      <c r="B107" s="102" t="s">
        <v>1617</v>
      </c>
      <c r="C107" s="80">
        <v>147.8</v>
      </c>
      <c r="D107" s="80"/>
      <c r="E107" s="80">
        <v>22.8</v>
      </c>
      <c r="F107" s="80"/>
      <c r="G107" s="80">
        <v>125</v>
      </c>
    </row>
    <row r="108" s="90" customFormat="1" ht="18" customHeight="1" spans="1:7">
      <c r="A108" s="99">
        <v>20503</v>
      </c>
      <c r="B108" s="100" t="s">
        <v>1618</v>
      </c>
      <c r="C108" s="101">
        <v>1379.322707</v>
      </c>
      <c r="D108" s="101">
        <v>576.509564</v>
      </c>
      <c r="E108" s="101">
        <v>157.813143</v>
      </c>
      <c r="F108" s="101"/>
      <c r="G108" s="101">
        <v>645</v>
      </c>
    </row>
    <row r="109" ht="18" customHeight="1" spans="1:7">
      <c r="A109" s="82">
        <v>2050302</v>
      </c>
      <c r="B109" s="102" t="s">
        <v>1619</v>
      </c>
      <c r="C109" s="80">
        <v>1379.322707</v>
      </c>
      <c r="D109" s="80">
        <v>576.509564</v>
      </c>
      <c r="E109" s="80">
        <v>157.813143</v>
      </c>
      <c r="F109" s="80"/>
      <c r="G109" s="80">
        <v>645</v>
      </c>
    </row>
    <row r="110" s="90" customFormat="1" ht="18" customHeight="1" spans="1:7">
      <c r="A110" s="99">
        <v>20507</v>
      </c>
      <c r="B110" s="100" t="s">
        <v>1620</v>
      </c>
      <c r="C110" s="101">
        <v>814.768188</v>
      </c>
      <c r="D110" s="101">
        <v>634.609597</v>
      </c>
      <c r="E110" s="101">
        <v>89.912991</v>
      </c>
      <c r="F110" s="101"/>
      <c r="G110" s="101">
        <v>90.2456</v>
      </c>
    </row>
    <row r="111" ht="18" customHeight="1" spans="1:7">
      <c r="A111" s="82">
        <v>2050701</v>
      </c>
      <c r="B111" s="102" t="s">
        <v>1621</v>
      </c>
      <c r="C111" s="80">
        <v>814.768188</v>
      </c>
      <c r="D111" s="80">
        <v>634.609597</v>
      </c>
      <c r="E111" s="80">
        <v>89.912991</v>
      </c>
      <c r="F111" s="80"/>
      <c r="G111" s="80">
        <v>90.2456</v>
      </c>
    </row>
    <row r="112" s="90" customFormat="1" ht="18" customHeight="1" spans="1:7">
      <c r="A112" s="99">
        <v>20508</v>
      </c>
      <c r="B112" s="100" t="s">
        <v>1622</v>
      </c>
      <c r="C112" s="101">
        <v>672.270305</v>
      </c>
      <c r="D112" s="101">
        <v>491.786437</v>
      </c>
      <c r="E112" s="101">
        <v>60.483868</v>
      </c>
      <c r="F112" s="101"/>
      <c r="G112" s="101">
        <v>120</v>
      </c>
    </row>
    <row r="113" ht="18" customHeight="1" spans="1:7">
      <c r="A113" s="82">
        <v>2050802</v>
      </c>
      <c r="B113" s="102" t="s">
        <v>1623</v>
      </c>
      <c r="C113" s="80">
        <v>672.270305</v>
      </c>
      <c r="D113" s="80">
        <v>491.786437</v>
      </c>
      <c r="E113" s="80">
        <v>60.483868</v>
      </c>
      <c r="F113" s="80"/>
      <c r="G113" s="80">
        <v>120</v>
      </c>
    </row>
    <row r="114" s="90" customFormat="1" ht="18" customHeight="1" spans="1:7">
      <c r="A114" s="99">
        <v>20599</v>
      </c>
      <c r="B114" s="100" t="s">
        <v>1624</v>
      </c>
      <c r="C114" s="101">
        <v>7360.367406</v>
      </c>
      <c r="D114" s="101">
        <v>1835.11094</v>
      </c>
      <c r="E114" s="101">
        <v>108.888566</v>
      </c>
      <c r="F114" s="101"/>
      <c r="G114" s="101">
        <v>5416.3679</v>
      </c>
    </row>
    <row r="115" ht="18" customHeight="1" spans="1:7">
      <c r="A115" s="82">
        <v>2059999</v>
      </c>
      <c r="B115" s="102" t="s">
        <v>1625</v>
      </c>
      <c r="C115" s="80">
        <v>7360.367406</v>
      </c>
      <c r="D115" s="80">
        <v>1835.11094</v>
      </c>
      <c r="E115" s="80">
        <v>108.888566</v>
      </c>
      <c r="F115" s="80"/>
      <c r="G115" s="80">
        <v>5416.3679</v>
      </c>
    </row>
    <row r="116" ht="18" customHeight="1" spans="1:7">
      <c r="A116" s="95" t="s">
        <v>1626</v>
      </c>
      <c r="B116" s="96" t="s">
        <v>1627</v>
      </c>
      <c r="C116" s="98">
        <v>21952.877626</v>
      </c>
      <c r="D116" s="98">
        <v>645.351094</v>
      </c>
      <c r="E116" s="98">
        <v>80.846532</v>
      </c>
      <c r="F116" s="98"/>
      <c r="G116" s="98">
        <v>21226.68</v>
      </c>
    </row>
    <row r="117" s="90" customFormat="1" ht="18" customHeight="1" spans="1:7">
      <c r="A117" s="99">
        <v>20601</v>
      </c>
      <c r="B117" s="100" t="s">
        <v>1628</v>
      </c>
      <c r="C117" s="101">
        <v>10525.808437</v>
      </c>
      <c r="D117" s="101">
        <v>380.109009</v>
      </c>
      <c r="E117" s="101">
        <v>50.019428</v>
      </c>
      <c r="F117" s="101"/>
      <c r="G117" s="101">
        <v>10095.68</v>
      </c>
    </row>
    <row r="118" ht="18" customHeight="1" spans="1:7">
      <c r="A118" s="82">
        <v>2060101</v>
      </c>
      <c r="B118" s="102" t="s">
        <v>1541</v>
      </c>
      <c r="C118" s="80">
        <v>430.128437</v>
      </c>
      <c r="D118" s="80">
        <v>380.109009</v>
      </c>
      <c r="E118" s="80">
        <v>50.019428</v>
      </c>
      <c r="F118" s="80"/>
      <c r="G118" s="80"/>
    </row>
    <row r="119" ht="18" customHeight="1" spans="1:7">
      <c r="A119" s="82">
        <v>2060199</v>
      </c>
      <c r="B119" s="102" t="s">
        <v>1629</v>
      </c>
      <c r="C119" s="80">
        <v>10095.68</v>
      </c>
      <c r="D119" s="80"/>
      <c r="E119" s="80"/>
      <c r="F119" s="80"/>
      <c r="G119" s="80">
        <v>10095.68</v>
      </c>
    </row>
    <row r="120" s="90" customFormat="1" ht="18" customHeight="1" spans="1:7">
      <c r="A120" s="99">
        <v>20602</v>
      </c>
      <c r="B120" s="100" t="s">
        <v>1630</v>
      </c>
      <c r="C120" s="101">
        <v>55</v>
      </c>
      <c r="D120" s="101"/>
      <c r="E120" s="101"/>
      <c r="F120" s="101"/>
      <c r="G120" s="101">
        <v>55</v>
      </c>
    </row>
    <row r="121" ht="18" customHeight="1" spans="1:7">
      <c r="A121" s="82">
        <v>2060203</v>
      </c>
      <c r="B121" s="102" t="s">
        <v>1631</v>
      </c>
      <c r="C121" s="80">
        <v>5</v>
      </c>
      <c r="D121" s="80"/>
      <c r="E121" s="80"/>
      <c r="F121" s="80"/>
      <c r="G121" s="80">
        <v>5</v>
      </c>
    </row>
    <row r="122" ht="18" customHeight="1" spans="1:7">
      <c r="A122" s="82">
        <v>2060204</v>
      </c>
      <c r="B122" s="102" t="s">
        <v>1632</v>
      </c>
      <c r="C122" s="80">
        <v>50</v>
      </c>
      <c r="D122" s="80"/>
      <c r="E122" s="80"/>
      <c r="F122" s="80"/>
      <c r="G122" s="80">
        <v>50</v>
      </c>
    </row>
    <row r="123" s="90" customFormat="1" ht="18" customHeight="1" spans="1:7">
      <c r="A123" s="99">
        <v>20604</v>
      </c>
      <c r="B123" s="100" t="s">
        <v>1633</v>
      </c>
      <c r="C123" s="101">
        <v>800</v>
      </c>
      <c r="D123" s="101"/>
      <c r="E123" s="101"/>
      <c r="F123" s="101"/>
      <c r="G123" s="101">
        <v>800</v>
      </c>
    </row>
    <row r="124" ht="18" customHeight="1" spans="1:7">
      <c r="A124" s="82">
        <v>2060404</v>
      </c>
      <c r="B124" s="102" t="s">
        <v>1634</v>
      </c>
      <c r="C124" s="80">
        <v>800</v>
      </c>
      <c r="D124" s="80"/>
      <c r="E124" s="80"/>
      <c r="F124" s="80"/>
      <c r="G124" s="80">
        <v>800</v>
      </c>
    </row>
    <row r="125" s="90" customFormat="1" ht="18" customHeight="1" spans="1:7">
      <c r="A125" s="99">
        <v>20605</v>
      </c>
      <c r="B125" s="100" t="s">
        <v>1635</v>
      </c>
      <c r="C125" s="101">
        <v>890</v>
      </c>
      <c r="D125" s="101"/>
      <c r="E125" s="101"/>
      <c r="F125" s="101"/>
      <c r="G125" s="101">
        <v>890</v>
      </c>
    </row>
    <row r="126" ht="18" customHeight="1" spans="1:7">
      <c r="A126" s="82">
        <v>2060599</v>
      </c>
      <c r="B126" s="102" t="s">
        <v>1636</v>
      </c>
      <c r="C126" s="80">
        <v>890</v>
      </c>
      <c r="D126" s="80"/>
      <c r="E126" s="80"/>
      <c r="F126" s="80"/>
      <c r="G126" s="80">
        <v>890</v>
      </c>
    </row>
    <row r="127" s="90" customFormat="1" ht="18" customHeight="1" spans="1:7">
      <c r="A127" s="99">
        <v>20607</v>
      </c>
      <c r="B127" s="100" t="s">
        <v>1637</v>
      </c>
      <c r="C127" s="101">
        <v>382.069189</v>
      </c>
      <c r="D127" s="101">
        <v>265.242085</v>
      </c>
      <c r="E127" s="101">
        <v>30.827104</v>
      </c>
      <c r="F127" s="101"/>
      <c r="G127" s="101">
        <v>86</v>
      </c>
    </row>
    <row r="128" ht="18" customHeight="1" spans="1:7">
      <c r="A128" s="82">
        <v>2060701</v>
      </c>
      <c r="B128" s="102" t="s">
        <v>1638</v>
      </c>
      <c r="C128" s="80">
        <v>296.069189</v>
      </c>
      <c r="D128" s="80">
        <v>265.242085</v>
      </c>
      <c r="E128" s="80">
        <v>30.827104</v>
      </c>
      <c r="F128" s="80"/>
      <c r="G128" s="80"/>
    </row>
    <row r="129" ht="18" customHeight="1" spans="1:7">
      <c r="A129" s="82">
        <v>2060702</v>
      </c>
      <c r="B129" s="102" t="s">
        <v>1639</v>
      </c>
      <c r="C129" s="80">
        <v>86</v>
      </c>
      <c r="D129" s="80"/>
      <c r="E129" s="80"/>
      <c r="F129" s="80"/>
      <c r="G129" s="80">
        <v>86</v>
      </c>
    </row>
    <row r="130" s="90" customFormat="1" ht="18" customHeight="1" spans="1:7">
      <c r="A130" s="99">
        <v>20608</v>
      </c>
      <c r="B130" s="100" t="s">
        <v>1640</v>
      </c>
      <c r="C130" s="101">
        <v>2000</v>
      </c>
      <c r="D130" s="101"/>
      <c r="E130" s="101"/>
      <c r="F130" s="101"/>
      <c r="G130" s="101">
        <v>2000</v>
      </c>
    </row>
    <row r="131" ht="18" customHeight="1" spans="1:7">
      <c r="A131" s="82">
        <v>2060899</v>
      </c>
      <c r="B131" s="102" t="s">
        <v>1641</v>
      </c>
      <c r="C131" s="80">
        <v>2000</v>
      </c>
      <c r="D131" s="80"/>
      <c r="E131" s="80"/>
      <c r="F131" s="80"/>
      <c r="G131" s="80">
        <v>2000</v>
      </c>
    </row>
    <row r="132" s="90" customFormat="1" ht="18" customHeight="1" spans="1:7">
      <c r="A132" s="99">
        <v>20609</v>
      </c>
      <c r="B132" s="100" t="s">
        <v>1642</v>
      </c>
      <c r="C132" s="101">
        <v>200</v>
      </c>
      <c r="D132" s="101"/>
      <c r="E132" s="101"/>
      <c r="F132" s="101"/>
      <c r="G132" s="101">
        <v>200</v>
      </c>
    </row>
    <row r="133" ht="18" customHeight="1" spans="1:7">
      <c r="A133" s="82">
        <v>2060902</v>
      </c>
      <c r="B133" s="102" t="s">
        <v>1643</v>
      </c>
      <c r="C133" s="80">
        <v>200</v>
      </c>
      <c r="D133" s="80"/>
      <c r="E133" s="80"/>
      <c r="F133" s="80"/>
      <c r="G133" s="80">
        <v>200</v>
      </c>
    </row>
    <row r="134" s="90" customFormat="1" ht="18" customHeight="1" spans="1:7">
      <c r="A134" s="99">
        <v>20699</v>
      </c>
      <c r="B134" s="100" t="s">
        <v>1644</v>
      </c>
      <c r="C134" s="101">
        <v>7100</v>
      </c>
      <c r="D134" s="101"/>
      <c r="E134" s="101"/>
      <c r="F134" s="101"/>
      <c r="G134" s="101">
        <v>7100</v>
      </c>
    </row>
    <row r="135" ht="18" customHeight="1" spans="1:7">
      <c r="A135" s="82">
        <v>2069999</v>
      </c>
      <c r="B135" s="102" t="s">
        <v>1645</v>
      </c>
      <c r="C135" s="80">
        <v>7100</v>
      </c>
      <c r="D135" s="80"/>
      <c r="E135" s="80"/>
      <c r="F135" s="80"/>
      <c r="G135" s="80">
        <v>7100</v>
      </c>
    </row>
    <row r="136" ht="18" customHeight="1" spans="1:7">
      <c r="A136" s="95" t="s">
        <v>1646</v>
      </c>
      <c r="B136" s="96" t="s">
        <v>1647</v>
      </c>
      <c r="C136" s="98">
        <v>10941.766319</v>
      </c>
      <c r="D136" s="98">
        <v>4827.692394</v>
      </c>
      <c r="E136" s="98">
        <v>480.695968</v>
      </c>
      <c r="F136" s="98">
        <v>133</v>
      </c>
      <c r="G136" s="98">
        <v>5500.377957</v>
      </c>
    </row>
    <row r="137" s="90" customFormat="1" ht="18" customHeight="1" spans="1:7">
      <c r="A137" s="99">
        <v>20701</v>
      </c>
      <c r="B137" s="100" t="s">
        <v>1648</v>
      </c>
      <c r="C137" s="101">
        <v>4951.91514</v>
      </c>
      <c r="D137" s="101">
        <v>2587.421208</v>
      </c>
      <c r="E137" s="101">
        <v>203.593932</v>
      </c>
      <c r="F137" s="101"/>
      <c r="G137" s="101">
        <v>2160.9</v>
      </c>
    </row>
    <row r="138" ht="18" customHeight="1" spans="1:7">
      <c r="A138" s="82">
        <v>2070101</v>
      </c>
      <c r="B138" s="102" t="s">
        <v>1541</v>
      </c>
      <c r="C138" s="80">
        <v>518.693049</v>
      </c>
      <c r="D138" s="80">
        <v>462.601571</v>
      </c>
      <c r="E138" s="80">
        <v>56.091478</v>
      </c>
      <c r="F138" s="80"/>
      <c r="G138" s="80"/>
    </row>
    <row r="139" ht="18" customHeight="1" spans="1:7">
      <c r="A139" s="82">
        <v>2070104</v>
      </c>
      <c r="B139" s="102" t="s">
        <v>1649</v>
      </c>
      <c r="C139" s="80">
        <v>397.477048</v>
      </c>
      <c r="D139" s="80">
        <v>324.875342</v>
      </c>
      <c r="E139" s="80">
        <v>23.601706</v>
      </c>
      <c r="F139" s="80"/>
      <c r="G139" s="80">
        <v>49</v>
      </c>
    </row>
    <row r="140" ht="18" customHeight="1" spans="1:7">
      <c r="A140" s="82">
        <v>2070106</v>
      </c>
      <c r="B140" s="102" t="s">
        <v>1650</v>
      </c>
      <c r="C140" s="80">
        <v>1091.897837</v>
      </c>
      <c r="D140" s="80">
        <v>821.292361</v>
      </c>
      <c r="E140" s="80">
        <v>48.605476</v>
      </c>
      <c r="F140" s="80"/>
      <c r="G140" s="80">
        <v>222</v>
      </c>
    </row>
    <row r="141" ht="18" customHeight="1" spans="1:7">
      <c r="A141" s="82">
        <v>2070108</v>
      </c>
      <c r="B141" s="102" t="s">
        <v>1651</v>
      </c>
      <c r="C141" s="80">
        <v>162.5</v>
      </c>
      <c r="D141" s="80"/>
      <c r="E141" s="80"/>
      <c r="F141" s="80"/>
      <c r="G141" s="80">
        <v>162.5</v>
      </c>
    </row>
    <row r="142" ht="18" customHeight="1" spans="1:7">
      <c r="A142" s="82">
        <v>2070109</v>
      </c>
      <c r="B142" s="102" t="s">
        <v>1652</v>
      </c>
      <c r="C142" s="80">
        <v>601.59272</v>
      </c>
      <c r="D142" s="80">
        <v>520.4022</v>
      </c>
      <c r="E142" s="80">
        <v>33.19052</v>
      </c>
      <c r="F142" s="80"/>
      <c r="G142" s="80">
        <v>48</v>
      </c>
    </row>
    <row r="143" ht="18" customHeight="1" spans="1:7">
      <c r="A143" s="82">
        <v>2070112</v>
      </c>
      <c r="B143" s="102" t="s">
        <v>1653</v>
      </c>
      <c r="C143" s="80">
        <v>415.499322</v>
      </c>
      <c r="D143" s="80">
        <v>353.75341</v>
      </c>
      <c r="E143" s="80">
        <v>32.745912</v>
      </c>
      <c r="F143" s="80"/>
      <c r="G143" s="80">
        <v>29</v>
      </c>
    </row>
    <row r="144" ht="18" customHeight="1" spans="1:7">
      <c r="A144" s="82">
        <v>2070199</v>
      </c>
      <c r="B144" s="102" t="s">
        <v>1654</v>
      </c>
      <c r="C144" s="80">
        <v>1764.255164</v>
      </c>
      <c r="D144" s="80">
        <v>104.496324</v>
      </c>
      <c r="E144" s="80">
        <v>9.35884</v>
      </c>
      <c r="F144" s="80"/>
      <c r="G144" s="80">
        <v>1650.4</v>
      </c>
    </row>
    <row r="145" s="90" customFormat="1" ht="18" customHeight="1" spans="1:7">
      <c r="A145" s="99">
        <v>20702</v>
      </c>
      <c r="B145" s="100" t="s">
        <v>1655</v>
      </c>
      <c r="C145" s="101">
        <v>2728.832754</v>
      </c>
      <c r="D145" s="101">
        <v>442.573535</v>
      </c>
      <c r="E145" s="101">
        <v>53.659219</v>
      </c>
      <c r="F145" s="101"/>
      <c r="G145" s="101">
        <v>2232.6</v>
      </c>
    </row>
    <row r="146" ht="18" customHeight="1" spans="1:7">
      <c r="A146" s="82">
        <v>2070204</v>
      </c>
      <c r="B146" s="102" t="s">
        <v>1656</v>
      </c>
      <c r="C146" s="80">
        <v>2551.336479</v>
      </c>
      <c r="D146" s="80">
        <v>280.859159</v>
      </c>
      <c r="E146" s="80">
        <v>42.67732</v>
      </c>
      <c r="F146" s="80"/>
      <c r="G146" s="80">
        <v>2227.8</v>
      </c>
    </row>
    <row r="147" ht="18" customHeight="1" spans="1:7">
      <c r="A147" s="82">
        <v>2070205</v>
      </c>
      <c r="B147" s="102" t="s">
        <v>1657</v>
      </c>
      <c r="C147" s="80">
        <v>177.496275</v>
      </c>
      <c r="D147" s="80">
        <v>161.714376</v>
      </c>
      <c r="E147" s="80">
        <v>10.981899</v>
      </c>
      <c r="F147" s="80"/>
      <c r="G147" s="80">
        <v>4.8</v>
      </c>
    </row>
    <row r="148" s="90" customFormat="1" ht="18" customHeight="1" spans="1:7">
      <c r="A148" s="99">
        <v>20703</v>
      </c>
      <c r="B148" s="100" t="s">
        <v>1658</v>
      </c>
      <c r="C148" s="101">
        <v>87.993013</v>
      </c>
      <c r="D148" s="101">
        <v>77.93738</v>
      </c>
      <c r="E148" s="101">
        <v>5.055633</v>
      </c>
      <c r="F148" s="101"/>
      <c r="G148" s="101">
        <v>5</v>
      </c>
    </row>
    <row r="149" ht="18" customHeight="1" spans="1:7">
      <c r="A149" s="82">
        <v>2070308</v>
      </c>
      <c r="B149" s="102" t="s">
        <v>1659</v>
      </c>
      <c r="C149" s="80">
        <v>87.993013</v>
      </c>
      <c r="D149" s="80">
        <v>77.93738</v>
      </c>
      <c r="E149" s="80">
        <v>5.055633</v>
      </c>
      <c r="F149" s="80"/>
      <c r="G149" s="80">
        <v>5</v>
      </c>
    </row>
    <row r="150" s="90" customFormat="1" ht="18" customHeight="1" spans="1:7">
      <c r="A150" s="99">
        <v>20708</v>
      </c>
      <c r="B150" s="100" t="s">
        <v>1660</v>
      </c>
      <c r="C150" s="101">
        <v>3093.025412</v>
      </c>
      <c r="D150" s="101">
        <v>1719.760271</v>
      </c>
      <c r="E150" s="101">
        <v>218.387184</v>
      </c>
      <c r="F150" s="101">
        <v>133</v>
      </c>
      <c r="G150" s="101">
        <v>1021.877957</v>
      </c>
    </row>
    <row r="151" ht="18" customHeight="1" spans="1:7">
      <c r="A151" s="82">
        <v>2070899</v>
      </c>
      <c r="B151" s="102" t="s">
        <v>1661</v>
      </c>
      <c r="C151" s="80">
        <v>3093.025412</v>
      </c>
      <c r="D151" s="80">
        <v>1719.760271</v>
      </c>
      <c r="E151" s="80">
        <v>218.387184</v>
      </c>
      <c r="F151" s="80">
        <v>133</v>
      </c>
      <c r="G151" s="80">
        <v>1021.877957</v>
      </c>
    </row>
    <row r="152" s="90" customFormat="1" ht="18" customHeight="1" spans="1:7">
      <c r="A152" s="99">
        <v>20799</v>
      </c>
      <c r="B152" s="100" t="s">
        <v>1662</v>
      </c>
      <c r="C152" s="101">
        <v>80</v>
      </c>
      <c r="D152" s="101"/>
      <c r="E152" s="101"/>
      <c r="F152" s="101"/>
      <c r="G152" s="101">
        <v>80</v>
      </c>
    </row>
    <row r="153" ht="18" customHeight="1" spans="1:7">
      <c r="A153" s="82">
        <v>2079903</v>
      </c>
      <c r="B153" s="102" t="s">
        <v>1663</v>
      </c>
      <c r="C153" s="80">
        <v>80</v>
      </c>
      <c r="D153" s="80"/>
      <c r="E153" s="80"/>
      <c r="F153" s="80"/>
      <c r="G153" s="80">
        <v>80</v>
      </c>
    </row>
    <row r="154" ht="18" customHeight="1" spans="1:7">
      <c r="A154" s="95" t="s">
        <v>1664</v>
      </c>
      <c r="B154" s="96" t="s">
        <v>1665</v>
      </c>
      <c r="C154" s="98">
        <v>51839.18149</v>
      </c>
      <c r="D154" s="98">
        <v>7241.970292</v>
      </c>
      <c r="E154" s="98">
        <v>727.705525</v>
      </c>
      <c r="F154" s="98">
        <v>29</v>
      </c>
      <c r="G154" s="98">
        <v>43840.505673</v>
      </c>
    </row>
    <row r="155" s="90" customFormat="1" ht="18" customHeight="1" spans="1:7">
      <c r="A155" s="99">
        <v>20801</v>
      </c>
      <c r="B155" s="100" t="s">
        <v>1666</v>
      </c>
      <c r="C155" s="101">
        <v>10014.613532</v>
      </c>
      <c r="D155" s="101">
        <v>5078.602735</v>
      </c>
      <c r="E155" s="101">
        <v>493.410797</v>
      </c>
      <c r="F155" s="101">
        <v>29</v>
      </c>
      <c r="G155" s="101">
        <v>4413.6</v>
      </c>
    </row>
    <row r="156" ht="18" customHeight="1" spans="1:7">
      <c r="A156" s="82">
        <v>2080101</v>
      </c>
      <c r="B156" s="102" t="s">
        <v>1541</v>
      </c>
      <c r="C156" s="80">
        <v>2163.622604</v>
      </c>
      <c r="D156" s="80">
        <v>1970.473476</v>
      </c>
      <c r="E156" s="80">
        <v>193.149128</v>
      </c>
      <c r="F156" s="80"/>
      <c r="G156" s="80"/>
    </row>
    <row r="157" ht="18" customHeight="1" spans="1:7">
      <c r="A157" s="82">
        <v>2080102</v>
      </c>
      <c r="B157" s="102" t="s">
        <v>1542</v>
      </c>
      <c r="C157" s="80">
        <v>587.5</v>
      </c>
      <c r="D157" s="80"/>
      <c r="E157" s="80"/>
      <c r="F157" s="80"/>
      <c r="G157" s="80">
        <v>587.5</v>
      </c>
    </row>
    <row r="158" ht="18" customHeight="1" spans="1:7">
      <c r="A158" s="82">
        <v>2080103</v>
      </c>
      <c r="B158" s="102" t="s">
        <v>1549</v>
      </c>
      <c r="C158" s="80">
        <v>1</v>
      </c>
      <c r="D158" s="80"/>
      <c r="E158" s="80"/>
      <c r="F158" s="80"/>
      <c r="G158" s="80">
        <v>1</v>
      </c>
    </row>
    <row r="159" ht="18" customHeight="1" spans="1:7">
      <c r="A159" s="82">
        <v>2080106</v>
      </c>
      <c r="B159" s="102" t="s">
        <v>1667</v>
      </c>
      <c r="C159" s="80">
        <v>3757.171813</v>
      </c>
      <c r="D159" s="80">
        <v>602.443958</v>
      </c>
      <c r="E159" s="80">
        <v>50.127855</v>
      </c>
      <c r="F159" s="80"/>
      <c r="G159" s="80">
        <v>3104.6</v>
      </c>
    </row>
    <row r="160" ht="18" customHeight="1" spans="1:7">
      <c r="A160" s="82">
        <v>2080109</v>
      </c>
      <c r="B160" s="102" t="s">
        <v>1668</v>
      </c>
      <c r="C160" s="80">
        <v>2917.800624</v>
      </c>
      <c r="D160" s="80">
        <v>2138.986304</v>
      </c>
      <c r="E160" s="80">
        <v>223.81432</v>
      </c>
      <c r="F160" s="80">
        <v>29</v>
      </c>
      <c r="G160" s="80">
        <v>526</v>
      </c>
    </row>
    <row r="161" ht="18" customHeight="1" spans="1:7">
      <c r="A161" s="82">
        <v>2080150</v>
      </c>
      <c r="B161" s="102" t="s">
        <v>1557</v>
      </c>
      <c r="C161" s="80">
        <v>417.518491</v>
      </c>
      <c r="D161" s="80">
        <v>366.698997</v>
      </c>
      <c r="E161" s="80">
        <v>26.319494</v>
      </c>
      <c r="F161" s="80"/>
      <c r="G161" s="80">
        <v>24.5</v>
      </c>
    </row>
    <row r="162" ht="18" customHeight="1" spans="1:7">
      <c r="A162" s="82">
        <v>2080199</v>
      </c>
      <c r="B162" s="102" t="s">
        <v>1669</v>
      </c>
      <c r="C162" s="80">
        <v>170</v>
      </c>
      <c r="D162" s="80"/>
      <c r="E162" s="80"/>
      <c r="F162" s="80"/>
      <c r="G162" s="80">
        <v>170</v>
      </c>
    </row>
    <row r="163" s="90" customFormat="1" ht="18" customHeight="1" spans="1:7">
      <c r="A163" s="99">
        <v>20802</v>
      </c>
      <c r="B163" s="100" t="s">
        <v>1670</v>
      </c>
      <c r="C163" s="101">
        <v>1182.228423</v>
      </c>
      <c r="D163" s="101">
        <v>171.894743</v>
      </c>
      <c r="E163" s="101">
        <v>30.52368</v>
      </c>
      <c r="F163" s="101"/>
      <c r="G163" s="101">
        <v>979.81</v>
      </c>
    </row>
    <row r="164" ht="18" customHeight="1" spans="1:7">
      <c r="A164" s="82">
        <v>2080201</v>
      </c>
      <c r="B164" s="102" t="s">
        <v>1541</v>
      </c>
      <c r="C164" s="80">
        <v>18.496</v>
      </c>
      <c r="D164" s="80"/>
      <c r="E164" s="80">
        <v>18.496</v>
      </c>
      <c r="F164" s="80"/>
      <c r="G164" s="80"/>
    </row>
    <row r="165" ht="18" customHeight="1" spans="1:7">
      <c r="A165" s="82">
        <v>2080202</v>
      </c>
      <c r="B165" s="102" t="s">
        <v>1542</v>
      </c>
      <c r="C165" s="80">
        <v>593.932423</v>
      </c>
      <c r="D165" s="80">
        <v>171.894743</v>
      </c>
      <c r="E165" s="80">
        <v>12.02768</v>
      </c>
      <c r="F165" s="80"/>
      <c r="G165" s="80">
        <v>410.01</v>
      </c>
    </row>
    <row r="166" ht="18" customHeight="1" spans="1:7">
      <c r="A166" s="82">
        <v>2080206</v>
      </c>
      <c r="B166" s="102" t="s">
        <v>1671</v>
      </c>
      <c r="C166" s="80">
        <v>120</v>
      </c>
      <c r="D166" s="80"/>
      <c r="E166" s="80"/>
      <c r="F166" s="80"/>
      <c r="G166" s="80">
        <v>120</v>
      </c>
    </row>
    <row r="167" ht="18" customHeight="1" spans="1:7">
      <c r="A167" s="82">
        <v>2080207</v>
      </c>
      <c r="B167" s="102" t="s">
        <v>1672</v>
      </c>
      <c r="C167" s="80">
        <v>30</v>
      </c>
      <c r="D167" s="80"/>
      <c r="E167" s="80"/>
      <c r="F167" s="80"/>
      <c r="G167" s="80">
        <v>30</v>
      </c>
    </row>
    <row r="168" ht="18" customHeight="1" spans="1:7">
      <c r="A168" s="82">
        <v>2080299</v>
      </c>
      <c r="B168" s="102" t="s">
        <v>1673</v>
      </c>
      <c r="C168" s="80">
        <v>419.8</v>
      </c>
      <c r="D168" s="80"/>
      <c r="E168" s="80"/>
      <c r="F168" s="80"/>
      <c r="G168" s="80">
        <v>419.8</v>
      </c>
    </row>
    <row r="169" s="90" customFormat="1" ht="18" customHeight="1" spans="1:7">
      <c r="A169" s="99">
        <v>20807</v>
      </c>
      <c r="B169" s="100" t="s">
        <v>1674</v>
      </c>
      <c r="C169" s="101">
        <v>179</v>
      </c>
      <c r="D169" s="101"/>
      <c r="E169" s="101"/>
      <c r="F169" s="101"/>
      <c r="G169" s="101">
        <v>179</v>
      </c>
    </row>
    <row r="170" ht="18" customHeight="1" spans="1:7">
      <c r="A170" s="82">
        <v>2080799</v>
      </c>
      <c r="B170" s="102" t="s">
        <v>1675</v>
      </c>
      <c r="C170" s="80">
        <v>179</v>
      </c>
      <c r="D170" s="80"/>
      <c r="E170" s="80"/>
      <c r="F170" s="80"/>
      <c r="G170" s="80">
        <v>179</v>
      </c>
    </row>
    <row r="171" s="90" customFormat="1" ht="18" customHeight="1" spans="1:7">
      <c r="A171" s="99">
        <v>20808</v>
      </c>
      <c r="B171" s="100" t="s">
        <v>1676</v>
      </c>
      <c r="C171" s="101">
        <v>6187</v>
      </c>
      <c r="D171" s="101"/>
      <c r="E171" s="101"/>
      <c r="F171" s="101"/>
      <c r="G171" s="101">
        <v>6187</v>
      </c>
    </row>
    <row r="172" ht="18" customHeight="1" spans="1:7">
      <c r="A172" s="82">
        <v>2080801</v>
      </c>
      <c r="B172" s="102" t="s">
        <v>1677</v>
      </c>
      <c r="C172" s="80">
        <v>1500</v>
      </c>
      <c r="D172" s="80"/>
      <c r="E172" s="80"/>
      <c r="F172" s="80"/>
      <c r="G172" s="80">
        <v>1500</v>
      </c>
    </row>
    <row r="173" ht="18" customHeight="1" spans="1:7">
      <c r="A173" s="82">
        <v>2080803</v>
      </c>
      <c r="B173" s="102" t="s">
        <v>1678</v>
      </c>
      <c r="C173" s="80">
        <v>421</v>
      </c>
      <c r="D173" s="80"/>
      <c r="E173" s="80"/>
      <c r="F173" s="80"/>
      <c r="G173" s="80">
        <v>421</v>
      </c>
    </row>
    <row r="174" ht="18" customHeight="1" spans="1:7">
      <c r="A174" s="82">
        <v>2080805</v>
      </c>
      <c r="B174" s="102" t="s">
        <v>1679</v>
      </c>
      <c r="C174" s="80">
        <v>1500</v>
      </c>
      <c r="D174" s="80"/>
      <c r="E174" s="80"/>
      <c r="F174" s="80"/>
      <c r="G174" s="80">
        <v>1500</v>
      </c>
    </row>
    <row r="175" ht="18" customHeight="1" spans="1:7">
      <c r="A175" s="82">
        <v>2080899</v>
      </c>
      <c r="B175" s="102" t="s">
        <v>1680</v>
      </c>
      <c r="C175" s="80">
        <v>2766</v>
      </c>
      <c r="D175" s="80"/>
      <c r="E175" s="80"/>
      <c r="F175" s="80"/>
      <c r="G175" s="80">
        <v>2766</v>
      </c>
    </row>
    <row r="176" s="90" customFormat="1" ht="18" customHeight="1" spans="1:7">
      <c r="A176" s="99">
        <v>20809</v>
      </c>
      <c r="B176" s="100" t="s">
        <v>1681</v>
      </c>
      <c r="C176" s="101">
        <v>642</v>
      </c>
      <c r="D176" s="101"/>
      <c r="E176" s="101"/>
      <c r="F176" s="101"/>
      <c r="G176" s="101">
        <v>642</v>
      </c>
    </row>
    <row r="177" ht="18" customHeight="1" spans="1:7">
      <c r="A177" s="82">
        <v>2080901</v>
      </c>
      <c r="B177" s="102" t="s">
        <v>1682</v>
      </c>
      <c r="C177" s="80">
        <v>300</v>
      </c>
      <c r="D177" s="80"/>
      <c r="E177" s="80"/>
      <c r="F177" s="80"/>
      <c r="G177" s="80">
        <v>300</v>
      </c>
    </row>
    <row r="178" ht="18" customHeight="1" spans="1:7">
      <c r="A178" s="82">
        <v>2080902</v>
      </c>
      <c r="B178" s="102" t="s">
        <v>1683</v>
      </c>
      <c r="C178" s="80">
        <v>62</v>
      </c>
      <c r="D178" s="80"/>
      <c r="E178" s="80"/>
      <c r="F178" s="80"/>
      <c r="G178" s="80">
        <v>62</v>
      </c>
    </row>
    <row r="179" ht="18" customHeight="1" spans="1:7">
      <c r="A179" s="82">
        <v>2080905</v>
      </c>
      <c r="B179" s="102" t="s">
        <v>1684</v>
      </c>
      <c r="C179" s="80">
        <v>200</v>
      </c>
      <c r="D179" s="80"/>
      <c r="E179" s="80"/>
      <c r="F179" s="80"/>
      <c r="G179" s="80">
        <v>200</v>
      </c>
    </row>
    <row r="180" ht="18" customHeight="1" spans="1:7">
      <c r="A180" s="82">
        <v>2080999</v>
      </c>
      <c r="B180" s="102" t="s">
        <v>1685</v>
      </c>
      <c r="C180" s="80">
        <v>80</v>
      </c>
      <c r="D180" s="80"/>
      <c r="E180" s="80"/>
      <c r="F180" s="80"/>
      <c r="G180" s="80">
        <v>80</v>
      </c>
    </row>
    <row r="181" s="90" customFormat="1" ht="18" customHeight="1" spans="1:7">
      <c r="A181" s="99">
        <v>20810</v>
      </c>
      <c r="B181" s="100" t="s">
        <v>1686</v>
      </c>
      <c r="C181" s="101">
        <v>6528.742149</v>
      </c>
      <c r="D181" s="101">
        <v>853.632492</v>
      </c>
      <c r="E181" s="101">
        <v>73.153984</v>
      </c>
      <c r="F181" s="101"/>
      <c r="G181" s="101">
        <v>5601.955673</v>
      </c>
    </row>
    <row r="182" ht="18" customHeight="1" spans="1:7">
      <c r="A182" s="82">
        <v>2081001</v>
      </c>
      <c r="B182" s="102" t="s">
        <v>1687</v>
      </c>
      <c r="C182" s="80">
        <v>339.76</v>
      </c>
      <c r="D182" s="80"/>
      <c r="E182" s="80"/>
      <c r="F182" s="80"/>
      <c r="G182" s="80">
        <v>339.76</v>
      </c>
    </row>
    <row r="183" ht="18" customHeight="1" spans="1:7">
      <c r="A183" s="82">
        <v>2081002</v>
      </c>
      <c r="B183" s="102" t="s">
        <v>1688</v>
      </c>
      <c r="C183" s="80">
        <v>2399.25</v>
      </c>
      <c r="D183" s="80"/>
      <c r="E183" s="80"/>
      <c r="F183" s="80"/>
      <c r="G183" s="80">
        <v>2399.25</v>
      </c>
    </row>
    <row r="184" ht="18" customHeight="1" spans="1:7">
      <c r="A184" s="82">
        <v>2081004</v>
      </c>
      <c r="B184" s="102" t="s">
        <v>1689</v>
      </c>
      <c r="C184" s="80">
        <v>2146.265006</v>
      </c>
      <c r="D184" s="80">
        <v>335.300677</v>
      </c>
      <c r="E184" s="80">
        <v>38.018656</v>
      </c>
      <c r="F184" s="80"/>
      <c r="G184" s="80">
        <v>1772.945673</v>
      </c>
    </row>
    <row r="185" ht="18" customHeight="1" spans="1:7">
      <c r="A185" s="82">
        <v>2081005</v>
      </c>
      <c r="B185" s="102" t="s">
        <v>1690</v>
      </c>
      <c r="C185" s="80">
        <v>1343.467143</v>
      </c>
      <c r="D185" s="80">
        <v>518.331815</v>
      </c>
      <c r="E185" s="80">
        <v>35.135328</v>
      </c>
      <c r="F185" s="80"/>
      <c r="G185" s="80">
        <v>790</v>
      </c>
    </row>
    <row r="186" ht="18" customHeight="1" spans="1:7">
      <c r="A186" s="82">
        <v>2081006</v>
      </c>
      <c r="B186" s="102" t="s">
        <v>1691</v>
      </c>
      <c r="C186" s="80">
        <v>300</v>
      </c>
      <c r="D186" s="80"/>
      <c r="E186" s="80"/>
      <c r="F186" s="80"/>
      <c r="G186" s="80">
        <v>300</v>
      </c>
    </row>
    <row r="187" s="90" customFormat="1" ht="18" customHeight="1" spans="1:7">
      <c r="A187" s="99">
        <v>20811</v>
      </c>
      <c r="B187" s="100" t="s">
        <v>1692</v>
      </c>
      <c r="C187" s="101">
        <v>3272.01319</v>
      </c>
      <c r="D187" s="101">
        <v>297.198408</v>
      </c>
      <c r="E187" s="101">
        <v>37.804782</v>
      </c>
      <c r="F187" s="101"/>
      <c r="G187" s="101">
        <v>2937.01</v>
      </c>
    </row>
    <row r="188" ht="18" customHeight="1" spans="1:7">
      <c r="A188" s="82">
        <v>2081101</v>
      </c>
      <c r="B188" s="102" t="s">
        <v>1541</v>
      </c>
      <c r="C188" s="80">
        <v>335.00319</v>
      </c>
      <c r="D188" s="80">
        <v>297.198408</v>
      </c>
      <c r="E188" s="80">
        <v>37.804782</v>
      </c>
      <c r="F188" s="80"/>
      <c r="G188" s="80"/>
    </row>
    <row r="189" ht="18" customHeight="1" spans="1:7">
      <c r="A189" s="82">
        <v>2081104</v>
      </c>
      <c r="B189" s="102" t="s">
        <v>1693</v>
      </c>
      <c r="C189" s="80">
        <v>312.5</v>
      </c>
      <c r="D189" s="80"/>
      <c r="E189" s="80"/>
      <c r="F189" s="80"/>
      <c r="G189" s="80">
        <v>312.5</v>
      </c>
    </row>
    <row r="190" ht="18" customHeight="1" spans="1:7">
      <c r="A190" s="82">
        <v>2081105</v>
      </c>
      <c r="B190" s="102" t="s">
        <v>1694</v>
      </c>
      <c r="C190" s="80">
        <v>30</v>
      </c>
      <c r="D190" s="80"/>
      <c r="E190" s="80"/>
      <c r="F190" s="80"/>
      <c r="G190" s="80">
        <v>30</v>
      </c>
    </row>
    <row r="191" ht="18" customHeight="1" spans="1:7">
      <c r="A191" s="82">
        <v>2081107</v>
      </c>
      <c r="B191" s="102" t="s">
        <v>1695</v>
      </c>
      <c r="C191" s="80">
        <v>1600</v>
      </c>
      <c r="D191" s="80"/>
      <c r="E191" s="80"/>
      <c r="F191" s="80"/>
      <c r="G191" s="80">
        <v>1600</v>
      </c>
    </row>
    <row r="192" ht="18" customHeight="1" spans="1:7">
      <c r="A192" s="82">
        <v>2081199</v>
      </c>
      <c r="B192" s="102" t="s">
        <v>1696</v>
      </c>
      <c r="C192" s="80">
        <v>994.51</v>
      </c>
      <c r="D192" s="80"/>
      <c r="E192" s="80"/>
      <c r="F192" s="80"/>
      <c r="G192" s="80">
        <v>994.51</v>
      </c>
    </row>
    <row r="193" s="90" customFormat="1" ht="18" customHeight="1" spans="1:7">
      <c r="A193" s="99">
        <v>20816</v>
      </c>
      <c r="B193" s="100" t="s">
        <v>1697</v>
      </c>
      <c r="C193" s="101">
        <v>133.368823</v>
      </c>
      <c r="D193" s="101">
        <v>74.636983</v>
      </c>
      <c r="E193" s="101">
        <v>18.23184</v>
      </c>
      <c r="F193" s="101"/>
      <c r="G193" s="101">
        <v>40.5</v>
      </c>
    </row>
    <row r="194" ht="18" customHeight="1" spans="1:7">
      <c r="A194" s="82">
        <v>2081601</v>
      </c>
      <c r="B194" s="102" t="s">
        <v>1541</v>
      </c>
      <c r="C194" s="80">
        <v>78.568823</v>
      </c>
      <c r="D194" s="80">
        <v>74.636983</v>
      </c>
      <c r="E194" s="80">
        <v>3.93184</v>
      </c>
      <c r="F194" s="80"/>
      <c r="G194" s="80"/>
    </row>
    <row r="195" ht="18" customHeight="1" spans="1:7">
      <c r="A195" s="82">
        <v>2081699</v>
      </c>
      <c r="B195" s="102" t="s">
        <v>1698</v>
      </c>
      <c r="C195" s="80">
        <v>54.8</v>
      </c>
      <c r="D195" s="80"/>
      <c r="E195" s="80">
        <v>14.3</v>
      </c>
      <c r="F195" s="80"/>
      <c r="G195" s="80">
        <v>40.5</v>
      </c>
    </row>
    <row r="196" s="90" customFormat="1" ht="18" customHeight="1" spans="1:7">
      <c r="A196" s="99">
        <v>20819</v>
      </c>
      <c r="B196" s="100" t="s">
        <v>1699</v>
      </c>
      <c r="C196" s="101">
        <v>2000</v>
      </c>
      <c r="D196" s="101"/>
      <c r="E196" s="101"/>
      <c r="F196" s="101"/>
      <c r="G196" s="101">
        <v>2000</v>
      </c>
    </row>
    <row r="197" ht="18" customHeight="1" spans="1:7">
      <c r="A197" s="82">
        <v>2081902</v>
      </c>
      <c r="B197" s="102" t="s">
        <v>1700</v>
      </c>
      <c r="C197" s="80">
        <v>2000</v>
      </c>
      <c r="D197" s="80"/>
      <c r="E197" s="80"/>
      <c r="F197" s="80"/>
      <c r="G197" s="80">
        <v>2000</v>
      </c>
    </row>
    <row r="198" s="90" customFormat="1" ht="18" customHeight="1" spans="1:7">
      <c r="A198" s="99">
        <v>20820</v>
      </c>
      <c r="B198" s="100" t="s">
        <v>1701</v>
      </c>
      <c r="C198" s="101">
        <v>335.429451</v>
      </c>
      <c r="D198" s="101">
        <v>99.292555</v>
      </c>
      <c r="E198" s="101">
        <v>10.406896</v>
      </c>
      <c r="F198" s="101"/>
      <c r="G198" s="101">
        <v>225.73</v>
      </c>
    </row>
    <row r="199" ht="18" customHeight="1" spans="1:7">
      <c r="A199" s="82">
        <v>2082001</v>
      </c>
      <c r="B199" s="102" t="s">
        <v>1702</v>
      </c>
      <c r="C199" s="80">
        <v>200</v>
      </c>
      <c r="D199" s="80"/>
      <c r="E199" s="80"/>
      <c r="F199" s="80"/>
      <c r="G199" s="80">
        <v>200</v>
      </c>
    </row>
    <row r="200" ht="18" customHeight="1" spans="1:7">
      <c r="A200" s="82">
        <v>2082002</v>
      </c>
      <c r="B200" s="102" t="s">
        <v>1703</v>
      </c>
      <c r="C200" s="80">
        <v>135.429451</v>
      </c>
      <c r="D200" s="80">
        <v>99.292555</v>
      </c>
      <c r="E200" s="80">
        <v>10.406896</v>
      </c>
      <c r="F200" s="80"/>
      <c r="G200" s="80">
        <v>25.73</v>
      </c>
    </row>
    <row r="201" s="90" customFormat="1" ht="18" customHeight="1" spans="1:7">
      <c r="A201" s="99">
        <v>20821</v>
      </c>
      <c r="B201" s="100" t="s">
        <v>1704</v>
      </c>
      <c r="C201" s="101">
        <v>1200</v>
      </c>
      <c r="D201" s="101"/>
      <c r="E201" s="101"/>
      <c r="F201" s="101"/>
      <c r="G201" s="101">
        <v>1200</v>
      </c>
    </row>
    <row r="202" ht="18" customHeight="1" spans="1:7">
      <c r="A202" s="82">
        <v>2082102</v>
      </c>
      <c r="B202" s="102" t="s">
        <v>1705</v>
      </c>
      <c r="C202" s="80">
        <v>1200</v>
      </c>
      <c r="D202" s="80"/>
      <c r="E202" s="80"/>
      <c r="F202" s="80"/>
      <c r="G202" s="80">
        <v>1200</v>
      </c>
    </row>
    <row r="203" s="90" customFormat="1" ht="18" customHeight="1" spans="1:7">
      <c r="A203" s="99">
        <v>20826</v>
      </c>
      <c r="B203" s="100" t="s">
        <v>1706</v>
      </c>
      <c r="C203" s="101">
        <v>18517</v>
      </c>
      <c r="D203" s="101"/>
      <c r="E203" s="101"/>
      <c r="F203" s="101"/>
      <c r="G203" s="101">
        <v>18517</v>
      </c>
    </row>
    <row r="204" ht="18" customHeight="1" spans="1:7">
      <c r="A204" s="82">
        <v>2082602</v>
      </c>
      <c r="B204" s="102" t="s">
        <v>1707</v>
      </c>
      <c r="C204" s="80">
        <v>18517</v>
      </c>
      <c r="D204" s="80"/>
      <c r="E204" s="80"/>
      <c r="F204" s="80"/>
      <c r="G204" s="80">
        <v>18517</v>
      </c>
    </row>
    <row r="205" s="90" customFormat="1" ht="18" customHeight="1" spans="1:7">
      <c r="A205" s="99">
        <v>20828</v>
      </c>
      <c r="B205" s="100" t="s">
        <v>1708</v>
      </c>
      <c r="C205" s="101">
        <v>1002.461922</v>
      </c>
      <c r="D205" s="101">
        <v>666.388376</v>
      </c>
      <c r="E205" s="101">
        <v>64.173546</v>
      </c>
      <c r="F205" s="101"/>
      <c r="G205" s="101">
        <v>271.9</v>
      </c>
    </row>
    <row r="206" ht="18" customHeight="1" spans="1:7">
      <c r="A206" s="82">
        <v>2082801</v>
      </c>
      <c r="B206" s="102" t="s">
        <v>1541</v>
      </c>
      <c r="C206" s="80">
        <v>417.083587</v>
      </c>
      <c r="D206" s="80">
        <v>374.148545</v>
      </c>
      <c r="E206" s="80">
        <v>42.935042</v>
      </c>
      <c r="F206" s="80"/>
      <c r="G206" s="80"/>
    </row>
    <row r="207" ht="18" customHeight="1" spans="1:7">
      <c r="A207" s="82">
        <v>2082804</v>
      </c>
      <c r="B207" s="102" t="s">
        <v>1709</v>
      </c>
      <c r="C207" s="80">
        <v>100</v>
      </c>
      <c r="D207" s="80"/>
      <c r="E207" s="80"/>
      <c r="F207" s="80"/>
      <c r="G207" s="80">
        <v>100</v>
      </c>
    </row>
    <row r="208" ht="18" customHeight="1" spans="1:7">
      <c r="A208" s="82">
        <v>2082850</v>
      </c>
      <c r="B208" s="102" t="s">
        <v>1557</v>
      </c>
      <c r="C208" s="80">
        <v>310.973771</v>
      </c>
      <c r="D208" s="80">
        <v>259.696059</v>
      </c>
      <c r="E208" s="80">
        <v>18.877712</v>
      </c>
      <c r="F208" s="80"/>
      <c r="G208" s="80">
        <v>32.4</v>
      </c>
    </row>
    <row r="209" ht="18" customHeight="1" spans="1:7">
      <c r="A209" s="82">
        <v>2082899</v>
      </c>
      <c r="B209" s="102" t="s">
        <v>1710</v>
      </c>
      <c r="C209" s="80">
        <v>174.404564</v>
      </c>
      <c r="D209" s="80">
        <v>32.543772</v>
      </c>
      <c r="E209" s="80">
        <v>2.360792</v>
      </c>
      <c r="F209" s="80"/>
      <c r="G209" s="80">
        <v>139.5</v>
      </c>
    </row>
    <row r="210" s="90" customFormat="1" ht="18" customHeight="1" spans="1:7">
      <c r="A210" s="99">
        <v>20830</v>
      </c>
      <c r="B210" s="100" t="s">
        <v>1711</v>
      </c>
      <c r="C210" s="101">
        <v>606</v>
      </c>
      <c r="D210" s="101"/>
      <c r="E210" s="101"/>
      <c r="F210" s="101"/>
      <c r="G210" s="101">
        <v>606</v>
      </c>
    </row>
    <row r="211" ht="18" customHeight="1" spans="1:7">
      <c r="A211" s="82">
        <v>2083099</v>
      </c>
      <c r="B211" s="102" t="s">
        <v>1712</v>
      </c>
      <c r="C211" s="80">
        <v>606</v>
      </c>
      <c r="D211" s="80"/>
      <c r="E211" s="80"/>
      <c r="F211" s="80"/>
      <c r="G211" s="80">
        <v>606</v>
      </c>
    </row>
    <row r="212" s="90" customFormat="1" ht="18" customHeight="1" spans="1:7">
      <c r="A212" s="99">
        <v>20899</v>
      </c>
      <c r="B212" s="100" t="s">
        <v>1713</v>
      </c>
      <c r="C212" s="101">
        <v>39.324</v>
      </c>
      <c r="D212" s="101">
        <v>0.324</v>
      </c>
      <c r="E212" s="101"/>
      <c r="F212" s="101"/>
      <c r="G212" s="101">
        <v>39</v>
      </c>
    </row>
    <row r="213" ht="18" customHeight="1" spans="1:7">
      <c r="A213" s="82">
        <v>2089999</v>
      </c>
      <c r="B213" s="102" t="s">
        <v>1714</v>
      </c>
      <c r="C213" s="80">
        <v>39.324</v>
      </c>
      <c r="D213" s="80">
        <v>0.324</v>
      </c>
      <c r="E213" s="80"/>
      <c r="F213" s="80"/>
      <c r="G213" s="80">
        <v>39</v>
      </c>
    </row>
    <row r="214" ht="18" customHeight="1" spans="1:7">
      <c r="A214" s="95" t="s">
        <v>1715</v>
      </c>
      <c r="B214" s="96" t="s">
        <v>1716</v>
      </c>
      <c r="C214" s="98">
        <v>38934.383816</v>
      </c>
      <c r="D214" s="98">
        <v>14023.807175</v>
      </c>
      <c r="E214" s="98">
        <v>431.167106</v>
      </c>
      <c r="F214" s="98">
        <v>45</v>
      </c>
      <c r="G214" s="98">
        <v>24434.409535</v>
      </c>
    </row>
    <row r="215" s="90" customFormat="1" ht="18" customHeight="1" spans="1:7">
      <c r="A215" s="99">
        <v>21001</v>
      </c>
      <c r="B215" s="100" t="s">
        <v>1717</v>
      </c>
      <c r="C215" s="101">
        <v>2409.139834</v>
      </c>
      <c r="D215" s="101">
        <v>1593.305158</v>
      </c>
      <c r="E215" s="101">
        <v>167.834676</v>
      </c>
      <c r="F215" s="101"/>
      <c r="G215" s="101">
        <v>648</v>
      </c>
    </row>
    <row r="216" ht="18" customHeight="1" spans="1:7">
      <c r="A216" s="82">
        <v>2100101</v>
      </c>
      <c r="B216" s="102" t="s">
        <v>1541</v>
      </c>
      <c r="C216" s="80">
        <v>1231.371067</v>
      </c>
      <c r="D216" s="80">
        <v>1116.719215</v>
      </c>
      <c r="E216" s="80">
        <v>114.651852</v>
      </c>
      <c r="F216" s="80"/>
      <c r="G216" s="80"/>
    </row>
    <row r="217" ht="18" customHeight="1" spans="1:7">
      <c r="A217" s="82">
        <v>2100199</v>
      </c>
      <c r="B217" s="102" t="s">
        <v>1718</v>
      </c>
      <c r="C217" s="80">
        <v>1177.768767</v>
      </c>
      <c r="D217" s="80">
        <v>476.585943</v>
      </c>
      <c r="E217" s="80">
        <v>53.182824</v>
      </c>
      <c r="F217" s="80"/>
      <c r="G217" s="80">
        <v>648</v>
      </c>
    </row>
    <row r="218" s="90" customFormat="1" ht="18" customHeight="1" spans="1:7">
      <c r="A218" s="99">
        <v>21002</v>
      </c>
      <c r="B218" s="100" t="s">
        <v>1719</v>
      </c>
      <c r="C218" s="101">
        <v>6435.761786</v>
      </c>
      <c r="D218" s="101">
        <v>3220.064187</v>
      </c>
      <c r="E218" s="101">
        <v>88.188064</v>
      </c>
      <c r="F218" s="101"/>
      <c r="G218" s="101">
        <v>3127.509535</v>
      </c>
    </row>
    <row r="219" ht="18" customHeight="1" spans="1:7">
      <c r="A219" s="82">
        <v>2100201</v>
      </c>
      <c r="B219" s="102" t="s">
        <v>1720</v>
      </c>
      <c r="C219" s="80">
        <v>3144</v>
      </c>
      <c r="D219" s="80">
        <v>1384.962065</v>
      </c>
      <c r="E219" s="80">
        <v>0.822</v>
      </c>
      <c r="F219" s="80"/>
      <c r="G219" s="80">
        <v>1758.215935</v>
      </c>
    </row>
    <row r="220" ht="18" customHeight="1" spans="1:7">
      <c r="A220" s="82">
        <v>2100202</v>
      </c>
      <c r="B220" s="102" t="s">
        <v>1721</v>
      </c>
      <c r="C220" s="80">
        <v>1873.5936</v>
      </c>
      <c r="D220" s="80">
        <v>690.3</v>
      </c>
      <c r="E220" s="80"/>
      <c r="F220" s="80"/>
      <c r="G220" s="80">
        <v>1183.2936</v>
      </c>
    </row>
    <row r="221" ht="18" customHeight="1" spans="1:7">
      <c r="A221" s="82">
        <v>2100206</v>
      </c>
      <c r="B221" s="102" t="s">
        <v>1722</v>
      </c>
      <c r="C221" s="80">
        <v>1268.168186</v>
      </c>
      <c r="D221" s="80">
        <v>1144.802122</v>
      </c>
      <c r="E221" s="80">
        <v>87.366064</v>
      </c>
      <c r="F221" s="80"/>
      <c r="G221" s="80">
        <v>36</v>
      </c>
    </row>
    <row r="222" ht="18" customHeight="1" spans="1:7">
      <c r="A222" s="82">
        <v>2100299</v>
      </c>
      <c r="B222" s="102" t="s">
        <v>1723</v>
      </c>
      <c r="C222" s="80">
        <v>150</v>
      </c>
      <c r="D222" s="80"/>
      <c r="E222" s="80"/>
      <c r="F222" s="80"/>
      <c r="G222" s="80">
        <v>150</v>
      </c>
    </row>
    <row r="223" s="90" customFormat="1" ht="18" customHeight="1" spans="1:7">
      <c r="A223" s="99">
        <v>21003</v>
      </c>
      <c r="B223" s="100" t="s">
        <v>1724</v>
      </c>
      <c r="C223" s="101">
        <v>7488.85924</v>
      </c>
      <c r="D223" s="101">
        <v>7345.18924</v>
      </c>
      <c r="E223" s="101">
        <v>0.17</v>
      </c>
      <c r="F223" s="101"/>
      <c r="G223" s="101">
        <v>143.5</v>
      </c>
    </row>
    <row r="224" ht="18" customHeight="1" spans="1:7">
      <c r="A224" s="82">
        <v>2100301</v>
      </c>
      <c r="B224" s="102" t="s">
        <v>1725</v>
      </c>
      <c r="C224" s="80">
        <v>805.613952</v>
      </c>
      <c r="D224" s="80">
        <v>805.613952</v>
      </c>
      <c r="E224" s="80"/>
      <c r="F224" s="80"/>
      <c r="G224" s="80"/>
    </row>
    <row r="225" ht="18" customHeight="1" spans="1:7">
      <c r="A225" s="82">
        <v>2100302</v>
      </c>
      <c r="B225" s="102" t="s">
        <v>1726</v>
      </c>
      <c r="C225" s="80">
        <v>6539.745288</v>
      </c>
      <c r="D225" s="80">
        <v>6539.575288</v>
      </c>
      <c r="E225" s="80">
        <v>0.17</v>
      </c>
      <c r="F225" s="80"/>
      <c r="G225" s="80"/>
    </row>
    <row r="226" ht="18" customHeight="1" spans="1:7">
      <c r="A226" s="82">
        <v>2100399</v>
      </c>
      <c r="B226" s="102" t="s">
        <v>1727</v>
      </c>
      <c r="C226" s="80">
        <v>143.5</v>
      </c>
      <c r="D226" s="80"/>
      <c r="E226" s="80"/>
      <c r="F226" s="80"/>
      <c r="G226" s="80">
        <v>143.5</v>
      </c>
    </row>
    <row r="227" s="90" customFormat="1" ht="18" customHeight="1" spans="1:7">
      <c r="A227" s="99">
        <v>21004</v>
      </c>
      <c r="B227" s="100" t="s">
        <v>1728</v>
      </c>
      <c r="C227" s="101">
        <v>11583.722956</v>
      </c>
      <c r="D227" s="101">
        <v>1865.24859</v>
      </c>
      <c r="E227" s="101">
        <v>174.974366</v>
      </c>
      <c r="F227" s="101"/>
      <c r="G227" s="101">
        <v>9543.5</v>
      </c>
    </row>
    <row r="228" ht="18" customHeight="1" spans="1:7">
      <c r="A228" s="82">
        <v>2100401</v>
      </c>
      <c r="B228" s="102" t="s">
        <v>1729</v>
      </c>
      <c r="C228" s="80">
        <v>1185.309081</v>
      </c>
      <c r="D228" s="80">
        <v>1081.444979</v>
      </c>
      <c r="E228" s="80">
        <v>103.864102</v>
      </c>
      <c r="F228" s="80"/>
      <c r="G228" s="80"/>
    </row>
    <row r="229" ht="18" customHeight="1" spans="1:7">
      <c r="A229" s="82">
        <v>2100402</v>
      </c>
      <c r="B229" s="102" t="s">
        <v>1730</v>
      </c>
      <c r="C229" s="80">
        <v>796.611812</v>
      </c>
      <c r="D229" s="80">
        <v>705.206324</v>
      </c>
      <c r="E229" s="80">
        <v>66.405488</v>
      </c>
      <c r="F229" s="80"/>
      <c r="G229" s="80">
        <v>25</v>
      </c>
    </row>
    <row r="230" ht="18" customHeight="1" spans="1:7">
      <c r="A230" s="82">
        <v>2100408</v>
      </c>
      <c r="B230" s="102" t="s">
        <v>1731</v>
      </c>
      <c r="C230" s="80">
        <v>1340</v>
      </c>
      <c r="D230" s="80"/>
      <c r="E230" s="80"/>
      <c r="F230" s="80"/>
      <c r="G230" s="80">
        <v>1340</v>
      </c>
    </row>
    <row r="231" ht="18" customHeight="1" spans="1:7">
      <c r="A231" s="82">
        <v>2100409</v>
      </c>
      <c r="B231" s="102" t="s">
        <v>1732</v>
      </c>
      <c r="C231" s="80">
        <v>8261.802063</v>
      </c>
      <c r="D231" s="80">
        <v>78.597287</v>
      </c>
      <c r="E231" s="80">
        <v>4.704776</v>
      </c>
      <c r="F231" s="80"/>
      <c r="G231" s="80">
        <v>8178.5</v>
      </c>
    </row>
    <row r="232" s="90" customFormat="1" ht="18" customHeight="1" spans="1:7">
      <c r="A232" s="99">
        <v>21007</v>
      </c>
      <c r="B232" s="100" t="s">
        <v>1733</v>
      </c>
      <c r="C232" s="101">
        <v>236</v>
      </c>
      <c r="D232" s="101"/>
      <c r="E232" s="101"/>
      <c r="F232" s="101"/>
      <c r="G232" s="101">
        <v>236</v>
      </c>
    </row>
    <row r="233" ht="18" customHeight="1" spans="1:7">
      <c r="A233" s="82">
        <v>2100799</v>
      </c>
      <c r="B233" s="102" t="s">
        <v>1734</v>
      </c>
      <c r="C233" s="80">
        <v>236</v>
      </c>
      <c r="D233" s="80"/>
      <c r="E233" s="80"/>
      <c r="F233" s="80"/>
      <c r="G233" s="80">
        <v>236</v>
      </c>
    </row>
    <row r="234" s="90" customFormat="1" ht="18" customHeight="1" spans="1:7">
      <c r="A234" s="99">
        <v>21011</v>
      </c>
      <c r="B234" s="100" t="s">
        <v>1735</v>
      </c>
      <c r="C234" s="101">
        <v>150</v>
      </c>
      <c r="D234" s="101"/>
      <c r="E234" s="101"/>
      <c r="F234" s="101"/>
      <c r="G234" s="101">
        <v>150</v>
      </c>
    </row>
    <row r="235" ht="18" customHeight="1" spans="1:7">
      <c r="A235" s="82">
        <v>2101199</v>
      </c>
      <c r="B235" s="102" t="s">
        <v>1736</v>
      </c>
      <c r="C235" s="80">
        <v>150</v>
      </c>
      <c r="D235" s="80"/>
      <c r="E235" s="80"/>
      <c r="F235" s="80"/>
      <c r="G235" s="80">
        <v>150</v>
      </c>
    </row>
    <row r="236" s="90" customFormat="1" ht="18" customHeight="1" spans="1:7">
      <c r="A236" s="99">
        <v>21012</v>
      </c>
      <c r="B236" s="100" t="s">
        <v>1737</v>
      </c>
      <c r="C236" s="101">
        <v>8377</v>
      </c>
      <c r="D236" s="101"/>
      <c r="E236" s="101"/>
      <c r="F236" s="101"/>
      <c r="G236" s="101">
        <v>8377</v>
      </c>
    </row>
    <row r="237" ht="18" customHeight="1" spans="1:7">
      <c r="A237" s="82">
        <v>2101202</v>
      </c>
      <c r="B237" s="102" t="s">
        <v>1738</v>
      </c>
      <c r="C237" s="80">
        <v>8377</v>
      </c>
      <c r="D237" s="80"/>
      <c r="E237" s="80"/>
      <c r="F237" s="80"/>
      <c r="G237" s="80">
        <v>8377</v>
      </c>
    </row>
    <row r="238" s="90" customFormat="1" ht="18" customHeight="1" spans="1:7">
      <c r="A238" s="99">
        <v>21013</v>
      </c>
      <c r="B238" s="100" t="s">
        <v>1739</v>
      </c>
      <c r="C238" s="101">
        <v>1500</v>
      </c>
      <c r="D238" s="101"/>
      <c r="E238" s="101"/>
      <c r="F238" s="101"/>
      <c r="G238" s="101">
        <v>1500</v>
      </c>
    </row>
    <row r="239" ht="18" customHeight="1" spans="1:7">
      <c r="A239" s="82">
        <v>2101301</v>
      </c>
      <c r="B239" s="102" t="s">
        <v>1740</v>
      </c>
      <c r="C239" s="80">
        <v>1500</v>
      </c>
      <c r="D239" s="80"/>
      <c r="E239" s="80"/>
      <c r="F239" s="80"/>
      <c r="G239" s="80">
        <v>1500</v>
      </c>
    </row>
    <row r="240" s="90" customFormat="1" ht="18" customHeight="1" spans="1:7">
      <c r="A240" s="99">
        <v>21014</v>
      </c>
      <c r="B240" s="100" t="s">
        <v>1741</v>
      </c>
      <c r="C240" s="101">
        <v>97</v>
      </c>
      <c r="D240" s="101"/>
      <c r="E240" s="101"/>
      <c r="F240" s="101"/>
      <c r="G240" s="101">
        <v>97</v>
      </c>
    </row>
    <row r="241" ht="18" customHeight="1" spans="1:7">
      <c r="A241" s="82">
        <v>2101401</v>
      </c>
      <c r="B241" s="102" t="s">
        <v>1742</v>
      </c>
      <c r="C241" s="80">
        <v>87</v>
      </c>
      <c r="D241" s="80"/>
      <c r="E241" s="80"/>
      <c r="F241" s="80"/>
      <c r="G241" s="80">
        <v>87</v>
      </c>
    </row>
    <row r="242" ht="18" customHeight="1" spans="1:7">
      <c r="A242" s="82">
        <v>2101499</v>
      </c>
      <c r="B242" s="102" t="s">
        <v>1743</v>
      </c>
      <c r="C242" s="80">
        <v>10</v>
      </c>
      <c r="D242" s="80"/>
      <c r="E242" s="80"/>
      <c r="F242" s="80"/>
      <c r="G242" s="80">
        <v>10</v>
      </c>
    </row>
    <row r="243" s="90" customFormat="1" ht="18" customHeight="1" spans="1:7">
      <c r="A243" s="99">
        <v>21015</v>
      </c>
      <c r="B243" s="100" t="s">
        <v>1744</v>
      </c>
      <c r="C243" s="101">
        <v>108</v>
      </c>
      <c r="D243" s="101"/>
      <c r="E243" s="101"/>
      <c r="F243" s="101"/>
      <c r="G243" s="101">
        <v>108</v>
      </c>
    </row>
    <row r="244" ht="18" customHeight="1" spans="1:7">
      <c r="A244" s="82">
        <v>2101504</v>
      </c>
      <c r="B244" s="102" t="s">
        <v>1745</v>
      </c>
      <c r="C244" s="80">
        <v>43</v>
      </c>
      <c r="D244" s="80"/>
      <c r="E244" s="80"/>
      <c r="F244" s="80"/>
      <c r="G244" s="80">
        <v>43</v>
      </c>
    </row>
    <row r="245" ht="18" customHeight="1" spans="1:7">
      <c r="A245" s="82">
        <v>2101599</v>
      </c>
      <c r="B245" s="102" t="s">
        <v>1746</v>
      </c>
      <c r="C245" s="80">
        <v>65</v>
      </c>
      <c r="D245" s="80"/>
      <c r="E245" s="80"/>
      <c r="F245" s="80"/>
      <c r="G245" s="80">
        <v>65</v>
      </c>
    </row>
    <row r="246" s="90" customFormat="1" ht="18" customHeight="1" spans="1:7">
      <c r="A246" s="99">
        <v>21099</v>
      </c>
      <c r="B246" s="100" t="s">
        <v>1747</v>
      </c>
      <c r="C246" s="101">
        <v>548.9</v>
      </c>
      <c r="D246" s="101"/>
      <c r="E246" s="101"/>
      <c r="F246" s="101">
        <v>45</v>
      </c>
      <c r="G246" s="101">
        <v>503.9</v>
      </c>
    </row>
    <row r="247" ht="18" customHeight="1" spans="1:7">
      <c r="A247" s="82">
        <v>2109999</v>
      </c>
      <c r="B247" s="102" t="s">
        <v>1748</v>
      </c>
      <c r="C247" s="80">
        <v>548.9</v>
      </c>
      <c r="D247" s="80"/>
      <c r="E247" s="80"/>
      <c r="F247" s="80">
        <v>45</v>
      </c>
      <c r="G247" s="80">
        <v>503.9</v>
      </c>
    </row>
    <row r="248" ht="18" customHeight="1" spans="1:7">
      <c r="A248" s="95" t="s">
        <v>1749</v>
      </c>
      <c r="B248" s="96" t="s">
        <v>1750</v>
      </c>
      <c r="C248" s="98">
        <v>17239.49003</v>
      </c>
      <c r="D248" s="98">
        <v>2633.615142</v>
      </c>
      <c r="E248" s="98">
        <v>271.874888</v>
      </c>
      <c r="F248" s="98"/>
      <c r="G248" s="98">
        <v>14334</v>
      </c>
    </row>
    <row r="249" s="90" customFormat="1" ht="18" customHeight="1" spans="1:7">
      <c r="A249" s="99">
        <v>21101</v>
      </c>
      <c r="B249" s="100" t="s">
        <v>1751</v>
      </c>
      <c r="C249" s="101">
        <v>2995.256264</v>
      </c>
      <c r="D249" s="101">
        <v>2058.52454</v>
      </c>
      <c r="E249" s="101">
        <v>215.731724</v>
      </c>
      <c r="F249" s="101"/>
      <c r="G249" s="101">
        <v>721</v>
      </c>
    </row>
    <row r="250" ht="18" customHeight="1" spans="1:7">
      <c r="A250" s="82">
        <v>2110101</v>
      </c>
      <c r="B250" s="102" t="s">
        <v>1541</v>
      </c>
      <c r="C250" s="80">
        <v>2089.816264</v>
      </c>
      <c r="D250" s="80">
        <v>2058.52454</v>
      </c>
      <c r="E250" s="80">
        <v>31.291724</v>
      </c>
      <c r="F250" s="80"/>
      <c r="G250" s="80"/>
    </row>
    <row r="251" ht="18" customHeight="1" spans="1:7">
      <c r="A251" s="82">
        <v>2110102</v>
      </c>
      <c r="B251" s="102" t="s">
        <v>1542</v>
      </c>
      <c r="C251" s="80">
        <v>170.44</v>
      </c>
      <c r="D251" s="80"/>
      <c r="E251" s="80">
        <v>170.44</v>
      </c>
      <c r="F251" s="80"/>
      <c r="G251" s="80"/>
    </row>
    <row r="252" ht="18" customHeight="1" spans="1:7">
      <c r="A252" s="82">
        <v>2110104</v>
      </c>
      <c r="B252" s="102" t="s">
        <v>1752</v>
      </c>
      <c r="C252" s="80">
        <v>180</v>
      </c>
      <c r="D252" s="80"/>
      <c r="E252" s="80"/>
      <c r="F252" s="80"/>
      <c r="G252" s="80">
        <v>180</v>
      </c>
    </row>
    <row r="253" ht="18" customHeight="1" spans="1:7">
      <c r="A253" s="82">
        <v>2110199</v>
      </c>
      <c r="B253" s="102" t="s">
        <v>1753</v>
      </c>
      <c r="C253" s="80">
        <v>555</v>
      </c>
      <c r="D253" s="80"/>
      <c r="E253" s="80">
        <v>14</v>
      </c>
      <c r="F253" s="80"/>
      <c r="G253" s="80">
        <v>541</v>
      </c>
    </row>
    <row r="254" s="90" customFormat="1" ht="18" customHeight="1" spans="1:7">
      <c r="A254" s="99">
        <v>21102</v>
      </c>
      <c r="B254" s="100" t="s">
        <v>1754</v>
      </c>
      <c r="C254" s="101">
        <v>1560.599331</v>
      </c>
      <c r="D254" s="101">
        <v>415.900271</v>
      </c>
      <c r="E254" s="101">
        <v>39.69906</v>
      </c>
      <c r="F254" s="101"/>
      <c r="G254" s="101">
        <v>1105</v>
      </c>
    </row>
    <row r="255" ht="18" customHeight="1" spans="1:7">
      <c r="A255" s="82">
        <v>2110299</v>
      </c>
      <c r="B255" s="102" t="s">
        <v>1755</v>
      </c>
      <c r="C255" s="80">
        <v>1560.599331</v>
      </c>
      <c r="D255" s="80">
        <v>415.900271</v>
      </c>
      <c r="E255" s="80">
        <v>39.69906</v>
      </c>
      <c r="F255" s="80"/>
      <c r="G255" s="80">
        <v>1105</v>
      </c>
    </row>
    <row r="256" s="90" customFormat="1" ht="18" customHeight="1" spans="1:7">
      <c r="A256" s="99">
        <v>21103</v>
      </c>
      <c r="B256" s="100" t="s">
        <v>1756</v>
      </c>
      <c r="C256" s="101">
        <v>8670</v>
      </c>
      <c r="D256" s="101"/>
      <c r="E256" s="101"/>
      <c r="F256" s="101"/>
      <c r="G256" s="101">
        <v>8670</v>
      </c>
    </row>
    <row r="257" ht="18" customHeight="1" spans="1:7">
      <c r="A257" s="82">
        <v>2110302</v>
      </c>
      <c r="B257" s="102" t="s">
        <v>1757</v>
      </c>
      <c r="C257" s="80">
        <v>7300</v>
      </c>
      <c r="D257" s="80"/>
      <c r="E257" s="80"/>
      <c r="F257" s="80"/>
      <c r="G257" s="80">
        <v>7300</v>
      </c>
    </row>
    <row r="258" ht="18" customHeight="1" spans="1:7">
      <c r="A258" s="82">
        <v>2110307</v>
      </c>
      <c r="B258" s="102" t="s">
        <v>1758</v>
      </c>
      <c r="C258" s="80">
        <v>1370</v>
      </c>
      <c r="D258" s="80"/>
      <c r="E258" s="80"/>
      <c r="F258" s="80"/>
      <c r="G258" s="80">
        <v>1370</v>
      </c>
    </row>
    <row r="259" s="90" customFormat="1" ht="18" customHeight="1" spans="1:7">
      <c r="A259" s="99">
        <v>21104</v>
      </c>
      <c r="B259" s="100" t="s">
        <v>1759</v>
      </c>
      <c r="C259" s="101">
        <v>1200</v>
      </c>
      <c r="D259" s="101"/>
      <c r="E259" s="101"/>
      <c r="F259" s="101"/>
      <c r="G259" s="101">
        <v>1200</v>
      </c>
    </row>
    <row r="260" ht="18" customHeight="1" spans="1:7">
      <c r="A260" s="82">
        <v>2110402</v>
      </c>
      <c r="B260" s="102" t="s">
        <v>1760</v>
      </c>
      <c r="C260" s="80">
        <v>1200</v>
      </c>
      <c r="D260" s="80"/>
      <c r="E260" s="80"/>
      <c r="F260" s="80"/>
      <c r="G260" s="80">
        <v>1200</v>
      </c>
    </row>
    <row r="261" s="90" customFormat="1" ht="18" customHeight="1" spans="1:7">
      <c r="A261" s="99">
        <v>21110</v>
      </c>
      <c r="B261" s="100" t="s">
        <v>1761</v>
      </c>
      <c r="C261" s="101">
        <v>238</v>
      </c>
      <c r="D261" s="101"/>
      <c r="E261" s="101"/>
      <c r="F261" s="101"/>
      <c r="G261" s="101">
        <v>238</v>
      </c>
    </row>
    <row r="262" ht="18" customHeight="1" spans="1:7">
      <c r="A262" s="82">
        <v>2111001</v>
      </c>
      <c r="B262" s="102" t="s">
        <v>1762</v>
      </c>
      <c r="C262" s="80">
        <v>238</v>
      </c>
      <c r="D262" s="80"/>
      <c r="E262" s="80"/>
      <c r="F262" s="80"/>
      <c r="G262" s="80">
        <v>238</v>
      </c>
    </row>
    <row r="263" s="90" customFormat="1" ht="18" customHeight="1" spans="1:7">
      <c r="A263" s="99">
        <v>21113</v>
      </c>
      <c r="B263" s="100" t="s">
        <v>1763</v>
      </c>
      <c r="C263" s="101">
        <v>2400</v>
      </c>
      <c r="D263" s="101"/>
      <c r="E263" s="101"/>
      <c r="F263" s="101"/>
      <c r="G263" s="101">
        <v>2400</v>
      </c>
    </row>
    <row r="264" ht="18" customHeight="1" spans="1:7">
      <c r="A264" s="82">
        <v>2111301</v>
      </c>
      <c r="B264" s="102" t="s">
        <v>1764</v>
      </c>
      <c r="C264" s="80">
        <v>2400</v>
      </c>
      <c r="D264" s="80"/>
      <c r="E264" s="80"/>
      <c r="F264" s="80"/>
      <c r="G264" s="80">
        <v>2400</v>
      </c>
    </row>
    <row r="265" s="90" customFormat="1" ht="18" customHeight="1" spans="1:7">
      <c r="A265" s="99">
        <v>21199</v>
      </c>
      <c r="B265" s="100" t="s">
        <v>1765</v>
      </c>
      <c r="C265" s="101">
        <v>175.634435</v>
      </c>
      <c r="D265" s="101">
        <v>159.190331</v>
      </c>
      <c r="E265" s="101">
        <v>16.444104</v>
      </c>
      <c r="F265" s="101"/>
      <c r="G265" s="101"/>
    </row>
    <row r="266" ht="18" customHeight="1" spans="1:7">
      <c r="A266" s="82">
        <v>2119999</v>
      </c>
      <c r="B266" s="102" t="s">
        <v>1766</v>
      </c>
      <c r="C266" s="80">
        <v>175.634435</v>
      </c>
      <c r="D266" s="80">
        <v>159.190331</v>
      </c>
      <c r="E266" s="80">
        <v>16.444104</v>
      </c>
      <c r="F266" s="80"/>
      <c r="G266" s="80"/>
    </row>
    <row r="267" ht="18" customHeight="1" spans="1:7">
      <c r="A267" s="95" t="s">
        <v>1767</v>
      </c>
      <c r="B267" s="96" t="s">
        <v>1768</v>
      </c>
      <c r="C267" s="98">
        <f>SUM(C268,C274,C276,C279,C281)</f>
        <v>70619.671902</v>
      </c>
      <c r="D267" s="98">
        <f>SUM(D268,D274,D276,D279,D281)</f>
        <v>8312.750267</v>
      </c>
      <c r="E267" s="98">
        <f>SUM(E268,E274,E276,E279,E281)</f>
        <v>820.451588</v>
      </c>
      <c r="F267" s="98">
        <f>SUM(F268,F274,F276,F279,F281)</f>
        <v>8958.722611</v>
      </c>
      <c r="G267" s="98">
        <f>SUM(G268,G274,G276,G279,G281)</f>
        <v>52527.747436</v>
      </c>
    </row>
    <row r="268" s="90" customFormat="1" ht="18" customHeight="1" spans="1:7">
      <c r="A268" s="99">
        <v>21201</v>
      </c>
      <c r="B268" s="100" t="s">
        <v>1769</v>
      </c>
      <c r="C268" s="101">
        <v>16570.242386</v>
      </c>
      <c r="D268" s="101">
        <v>5418.893874</v>
      </c>
      <c r="E268" s="101">
        <v>489.941076</v>
      </c>
      <c r="F268" s="101">
        <v>585.27</v>
      </c>
      <c r="G268" s="101">
        <v>10076.137436</v>
      </c>
    </row>
    <row r="269" ht="18" customHeight="1" spans="1:7">
      <c r="A269" s="82">
        <v>2120101</v>
      </c>
      <c r="B269" s="102" t="s">
        <v>1541</v>
      </c>
      <c r="C269" s="80">
        <v>3887.050518</v>
      </c>
      <c r="D269" s="80">
        <v>3540.983591</v>
      </c>
      <c r="E269" s="80">
        <v>346.066927</v>
      </c>
      <c r="F269" s="80"/>
      <c r="G269" s="80"/>
    </row>
    <row r="270" ht="18" customHeight="1" spans="1:7">
      <c r="A270" s="82">
        <v>2120102</v>
      </c>
      <c r="B270" s="102" t="s">
        <v>1542</v>
      </c>
      <c r="C270" s="80">
        <v>5</v>
      </c>
      <c r="D270" s="80"/>
      <c r="E270" s="80"/>
      <c r="F270" s="80"/>
      <c r="G270" s="80">
        <v>5</v>
      </c>
    </row>
    <row r="271" ht="18" customHeight="1" spans="1:7">
      <c r="A271" s="82">
        <v>2120104</v>
      </c>
      <c r="B271" s="102" t="s">
        <v>1770</v>
      </c>
      <c r="C271" s="80">
        <v>5240.972086</v>
      </c>
      <c r="D271" s="80">
        <v>1387.794005</v>
      </c>
      <c r="E271" s="80">
        <v>101.968045</v>
      </c>
      <c r="F271" s="80"/>
      <c r="G271" s="80">
        <v>3751.210036</v>
      </c>
    </row>
    <row r="272" ht="18" customHeight="1" spans="1:7">
      <c r="A272" s="82">
        <v>2120106</v>
      </c>
      <c r="B272" s="102" t="s">
        <v>1771</v>
      </c>
      <c r="C272" s="80">
        <v>522.942119</v>
      </c>
      <c r="D272" s="80">
        <v>268.481216</v>
      </c>
      <c r="E272" s="80">
        <v>25.760903</v>
      </c>
      <c r="F272" s="80"/>
      <c r="G272" s="80">
        <v>228.7</v>
      </c>
    </row>
    <row r="273" ht="18" customHeight="1" spans="1:7">
      <c r="A273" s="82">
        <v>2120199</v>
      </c>
      <c r="B273" s="102" t="s">
        <v>1772</v>
      </c>
      <c r="C273" s="80">
        <v>6914.277663</v>
      </c>
      <c r="D273" s="80">
        <v>221.635062</v>
      </c>
      <c r="E273" s="80">
        <v>16.145201</v>
      </c>
      <c r="F273" s="80">
        <v>585.27</v>
      </c>
      <c r="G273" s="80">
        <v>6091.2274</v>
      </c>
    </row>
    <row r="274" s="90" customFormat="1" ht="18" customHeight="1" spans="1:7">
      <c r="A274" s="99">
        <v>21202</v>
      </c>
      <c r="B274" s="100" t="s">
        <v>1773</v>
      </c>
      <c r="C274" s="101">
        <v>30.6</v>
      </c>
      <c r="D274" s="101"/>
      <c r="E274" s="101"/>
      <c r="F274" s="101"/>
      <c r="G274" s="101">
        <v>30.6</v>
      </c>
    </row>
    <row r="275" ht="18" customHeight="1" spans="1:7">
      <c r="A275" s="82">
        <v>2120201</v>
      </c>
      <c r="B275" s="102" t="s">
        <v>1774</v>
      </c>
      <c r="C275" s="80">
        <v>30.6</v>
      </c>
      <c r="D275" s="80"/>
      <c r="E275" s="80"/>
      <c r="F275" s="80"/>
      <c r="G275" s="80">
        <v>30.6</v>
      </c>
    </row>
    <row r="276" s="90" customFormat="1" ht="18" customHeight="1" spans="1:7">
      <c r="A276" s="99">
        <v>21203</v>
      </c>
      <c r="B276" s="100" t="s">
        <v>1775</v>
      </c>
      <c r="C276" s="101">
        <f>SUM(C277:C278)</f>
        <v>24819.890819</v>
      </c>
      <c r="D276" s="101">
        <f>SUM(D277:D278)</f>
        <v>1754.542708</v>
      </c>
      <c r="E276" s="101">
        <f>SUM(E277:E278)</f>
        <v>205.547012</v>
      </c>
      <c r="F276" s="101">
        <f>SUM(F277:F278)</f>
        <v>812.851099</v>
      </c>
      <c r="G276" s="101">
        <f>SUM(G277:G278)</f>
        <v>22046.95</v>
      </c>
    </row>
    <row r="277" ht="18" customHeight="1" spans="1:7">
      <c r="A277" s="82">
        <v>2120303</v>
      </c>
      <c r="B277" s="102" t="s">
        <v>1776</v>
      </c>
      <c r="C277" s="80">
        <v>17618.612394</v>
      </c>
      <c r="D277" s="80">
        <v>636.202394</v>
      </c>
      <c r="E277" s="80"/>
      <c r="F277" s="80"/>
      <c r="G277" s="80">
        <v>16982.41</v>
      </c>
    </row>
    <row r="278" ht="18" customHeight="1" spans="1:7">
      <c r="A278" s="82">
        <v>2120399</v>
      </c>
      <c r="B278" s="102" t="s">
        <v>1777</v>
      </c>
      <c r="C278" s="80">
        <f>7301.278425-100</f>
        <v>7201.278425</v>
      </c>
      <c r="D278" s="80">
        <v>1118.340314</v>
      </c>
      <c r="E278" s="80">
        <v>205.547012</v>
      </c>
      <c r="F278" s="80">
        <v>812.851099</v>
      </c>
      <c r="G278" s="80">
        <f>5164.54-100</f>
        <v>5064.54</v>
      </c>
    </row>
    <row r="279" s="90" customFormat="1" ht="18" customHeight="1" spans="1:7">
      <c r="A279" s="99">
        <v>21205</v>
      </c>
      <c r="B279" s="100" t="s">
        <v>1778</v>
      </c>
      <c r="C279" s="101">
        <v>16906.938697</v>
      </c>
      <c r="D279" s="101">
        <v>1139.313685</v>
      </c>
      <c r="E279" s="101">
        <v>124.9635</v>
      </c>
      <c r="F279" s="101">
        <v>7560.601512</v>
      </c>
      <c r="G279" s="101">
        <v>8082.06</v>
      </c>
    </row>
    <row r="280" ht="18" customHeight="1" spans="1:7">
      <c r="A280" s="82">
        <v>2120501</v>
      </c>
      <c r="B280" s="102" t="s">
        <v>1779</v>
      </c>
      <c r="C280" s="80">
        <v>16906.938697</v>
      </c>
      <c r="D280" s="80">
        <v>1139.313685</v>
      </c>
      <c r="E280" s="80">
        <v>124.9635</v>
      </c>
      <c r="F280" s="80">
        <v>7560.601512</v>
      </c>
      <c r="G280" s="80">
        <v>8082.06</v>
      </c>
    </row>
    <row r="281" s="90" customFormat="1" ht="18" customHeight="1" spans="1:7">
      <c r="A281" s="99">
        <v>21299</v>
      </c>
      <c r="B281" s="100" t="s">
        <v>1780</v>
      </c>
      <c r="C281" s="101">
        <v>12292</v>
      </c>
      <c r="D281" s="101"/>
      <c r="E281" s="101"/>
      <c r="F281" s="101"/>
      <c r="G281" s="101">
        <v>12292</v>
      </c>
    </row>
    <row r="282" ht="18" customHeight="1" spans="1:7">
      <c r="A282" s="82">
        <v>2129999</v>
      </c>
      <c r="B282" s="102" t="s">
        <v>1781</v>
      </c>
      <c r="C282" s="80">
        <v>12292</v>
      </c>
      <c r="D282" s="80"/>
      <c r="E282" s="80"/>
      <c r="F282" s="80"/>
      <c r="G282" s="80">
        <v>12292</v>
      </c>
    </row>
    <row r="283" ht="18" customHeight="1" spans="1:7">
      <c r="A283" s="95" t="s">
        <v>1782</v>
      </c>
      <c r="B283" s="96" t="s">
        <v>1783</v>
      </c>
      <c r="C283" s="98">
        <v>91491.973362</v>
      </c>
      <c r="D283" s="98">
        <v>9734.735254</v>
      </c>
      <c r="E283" s="98">
        <v>850.365558</v>
      </c>
      <c r="F283" s="98">
        <v>52</v>
      </c>
      <c r="G283" s="98">
        <v>80854.87255</v>
      </c>
    </row>
    <row r="284" s="90" customFormat="1" ht="18" customHeight="1" spans="1:7">
      <c r="A284" s="99">
        <v>21301</v>
      </c>
      <c r="B284" s="100" t="s">
        <v>1784</v>
      </c>
      <c r="C284" s="101">
        <v>45334.073768</v>
      </c>
      <c r="D284" s="101">
        <v>5890.840161</v>
      </c>
      <c r="E284" s="101">
        <v>525.233607</v>
      </c>
      <c r="F284" s="101"/>
      <c r="G284" s="101">
        <v>38918</v>
      </c>
    </row>
    <row r="285" ht="18" customHeight="1" spans="1:7">
      <c r="A285" s="82">
        <v>2130101</v>
      </c>
      <c r="B285" s="102" t="s">
        <v>1541</v>
      </c>
      <c r="C285" s="80">
        <v>1672.731298</v>
      </c>
      <c r="D285" s="80">
        <v>1492.424568</v>
      </c>
      <c r="E285" s="80">
        <v>157.80673</v>
      </c>
      <c r="F285" s="80"/>
      <c r="G285" s="80">
        <v>22.5</v>
      </c>
    </row>
    <row r="286" ht="18" customHeight="1" spans="1:7">
      <c r="A286" s="82">
        <v>2130104</v>
      </c>
      <c r="B286" s="102" t="s">
        <v>1557</v>
      </c>
      <c r="C286" s="80">
        <v>5300.84247</v>
      </c>
      <c r="D286" s="80">
        <v>4398.415593</v>
      </c>
      <c r="E286" s="80">
        <v>367.426877</v>
      </c>
      <c r="F286" s="80"/>
      <c r="G286" s="80">
        <v>535</v>
      </c>
    </row>
    <row r="287" ht="18" customHeight="1" spans="1:7">
      <c r="A287" s="82">
        <v>2130106</v>
      </c>
      <c r="B287" s="102" t="s">
        <v>1785</v>
      </c>
      <c r="C287" s="80">
        <v>136</v>
      </c>
      <c r="D287" s="80"/>
      <c r="E287" s="80"/>
      <c r="F287" s="80"/>
      <c r="G287" s="80">
        <v>136</v>
      </c>
    </row>
    <row r="288" ht="18" customHeight="1" spans="1:7">
      <c r="A288" s="82">
        <v>2130108</v>
      </c>
      <c r="B288" s="102" t="s">
        <v>1786</v>
      </c>
      <c r="C288" s="80">
        <v>225</v>
      </c>
      <c r="D288" s="80"/>
      <c r="E288" s="80"/>
      <c r="F288" s="80"/>
      <c r="G288" s="80">
        <v>225</v>
      </c>
    </row>
    <row r="289" ht="18" customHeight="1" spans="1:7">
      <c r="A289" s="82">
        <v>2130109</v>
      </c>
      <c r="B289" s="102" t="s">
        <v>1787</v>
      </c>
      <c r="C289" s="80">
        <v>17</v>
      </c>
      <c r="D289" s="80"/>
      <c r="E289" s="80"/>
      <c r="F289" s="80"/>
      <c r="G289" s="80">
        <v>17</v>
      </c>
    </row>
    <row r="290" ht="18" customHeight="1" spans="1:7">
      <c r="A290" s="82">
        <v>2130122</v>
      </c>
      <c r="B290" s="102" t="s">
        <v>1788</v>
      </c>
      <c r="C290" s="80">
        <v>4659</v>
      </c>
      <c r="D290" s="80"/>
      <c r="E290" s="80"/>
      <c r="F290" s="80"/>
      <c r="G290" s="80">
        <v>4659</v>
      </c>
    </row>
    <row r="291" ht="18" customHeight="1" spans="1:7">
      <c r="A291" s="82">
        <v>2130126</v>
      </c>
      <c r="B291" s="102" t="s">
        <v>1789</v>
      </c>
      <c r="C291" s="80">
        <v>4558.5</v>
      </c>
      <c r="D291" s="80"/>
      <c r="E291" s="80"/>
      <c r="F291" s="80"/>
      <c r="G291" s="80">
        <v>4558.5</v>
      </c>
    </row>
    <row r="292" ht="18" customHeight="1" spans="1:7">
      <c r="A292" s="82">
        <v>2130135</v>
      </c>
      <c r="B292" s="102" t="s">
        <v>1790</v>
      </c>
      <c r="C292" s="80">
        <v>1374</v>
      </c>
      <c r="D292" s="80"/>
      <c r="E292" s="80"/>
      <c r="F292" s="80"/>
      <c r="G292" s="80">
        <v>1374</v>
      </c>
    </row>
    <row r="293" ht="18" customHeight="1" spans="1:7">
      <c r="A293" s="82">
        <v>2130142</v>
      </c>
      <c r="B293" s="102" t="s">
        <v>1791</v>
      </c>
      <c r="C293" s="80">
        <v>2100</v>
      </c>
      <c r="D293" s="80"/>
      <c r="E293" s="80"/>
      <c r="F293" s="80"/>
      <c r="G293" s="80">
        <v>2100</v>
      </c>
    </row>
    <row r="294" ht="18" customHeight="1" spans="1:7">
      <c r="A294" s="82">
        <v>2130148</v>
      </c>
      <c r="B294" s="102" t="s">
        <v>1792</v>
      </c>
      <c r="C294" s="80">
        <v>1910</v>
      </c>
      <c r="D294" s="80"/>
      <c r="E294" s="80"/>
      <c r="F294" s="80"/>
      <c r="G294" s="80">
        <v>1910</v>
      </c>
    </row>
    <row r="295" ht="18" customHeight="1" spans="1:7">
      <c r="A295" s="82">
        <v>2130153</v>
      </c>
      <c r="B295" s="102" t="s">
        <v>1793</v>
      </c>
      <c r="C295" s="80">
        <v>5233</v>
      </c>
      <c r="D295" s="80"/>
      <c r="E295" s="80"/>
      <c r="F295" s="80"/>
      <c r="G295" s="80">
        <v>5233</v>
      </c>
    </row>
    <row r="296" ht="18" customHeight="1" spans="1:7">
      <c r="A296" s="82">
        <v>2130199</v>
      </c>
      <c r="B296" s="102" t="s">
        <v>1794</v>
      </c>
      <c r="C296" s="80">
        <v>18148</v>
      </c>
      <c r="D296" s="80"/>
      <c r="E296" s="80"/>
      <c r="F296" s="80"/>
      <c r="G296" s="80">
        <v>18148</v>
      </c>
    </row>
    <row r="297" s="90" customFormat="1" ht="18" customHeight="1" spans="1:7">
      <c r="A297" s="99">
        <v>21302</v>
      </c>
      <c r="B297" s="100" t="s">
        <v>1795</v>
      </c>
      <c r="C297" s="101">
        <v>3271.110872</v>
      </c>
      <c r="D297" s="101">
        <v>245.09976</v>
      </c>
      <c r="E297" s="101">
        <v>38.011112</v>
      </c>
      <c r="F297" s="101">
        <v>35</v>
      </c>
      <c r="G297" s="101">
        <v>2953</v>
      </c>
    </row>
    <row r="298" ht="18" customHeight="1" spans="1:7">
      <c r="A298" s="82">
        <v>2130205</v>
      </c>
      <c r="B298" s="102" t="s">
        <v>1796</v>
      </c>
      <c r="C298" s="80">
        <v>261</v>
      </c>
      <c r="D298" s="80"/>
      <c r="E298" s="80"/>
      <c r="F298" s="80"/>
      <c r="G298" s="80">
        <v>261</v>
      </c>
    </row>
    <row r="299" ht="18" customHeight="1" spans="1:7">
      <c r="A299" s="82">
        <v>2130207</v>
      </c>
      <c r="B299" s="102" t="s">
        <v>1797</v>
      </c>
      <c r="C299" s="80">
        <v>41</v>
      </c>
      <c r="D299" s="80"/>
      <c r="E299" s="80"/>
      <c r="F299" s="80"/>
      <c r="G299" s="80">
        <v>41</v>
      </c>
    </row>
    <row r="300" ht="18" customHeight="1" spans="1:7">
      <c r="A300" s="82">
        <v>2130209</v>
      </c>
      <c r="B300" s="102" t="s">
        <v>1798</v>
      </c>
      <c r="C300" s="80">
        <v>283</v>
      </c>
      <c r="D300" s="80"/>
      <c r="E300" s="80"/>
      <c r="F300" s="80"/>
      <c r="G300" s="80">
        <v>283</v>
      </c>
    </row>
    <row r="301" ht="18" customHeight="1" spans="1:7">
      <c r="A301" s="82">
        <v>2130211</v>
      </c>
      <c r="B301" s="102" t="s">
        <v>1799</v>
      </c>
      <c r="C301" s="80">
        <v>80</v>
      </c>
      <c r="D301" s="80"/>
      <c r="E301" s="80"/>
      <c r="F301" s="80"/>
      <c r="G301" s="80">
        <v>80</v>
      </c>
    </row>
    <row r="302" ht="18" customHeight="1" spans="1:7">
      <c r="A302" s="82">
        <v>2130212</v>
      </c>
      <c r="B302" s="102" t="s">
        <v>1800</v>
      </c>
      <c r="C302" s="80">
        <v>318.110872</v>
      </c>
      <c r="D302" s="80">
        <v>245.09976</v>
      </c>
      <c r="E302" s="80">
        <v>38.011112</v>
      </c>
      <c r="F302" s="80">
        <v>35</v>
      </c>
      <c r="G302" s="80"/>
    </row>
    <row r="303" ht="18" customHeight="1" spans="1:7">
      <c r="A303" s="82">
        <v>2130234</v>
      </c>
      <c r="B303" s="102" t="s">
        <v>1801</v>
      </c>
      <c r="C303" s="80">
        <v>80</v>
      </c>
      <c r="D303" s="80"/>
      <c r="E303" s="80"/>
      <c r="F303" s="80"/>
      <c r="G303" s="80">
        <v>80</v>
      </c>
    </row>
    <row r="304" ht="18" customHeight="1" spans="1:7">
      <c r="A304" s="82">
        <v>2130299</v>
      </c>
      <c r="B304" s="102" t="s">
        <v>1802</v>
      </c>
      <c r="C304" s="80">
        <v>2208</v>
      </c>
      <c r="D304" s="80"/>
      <c r="E304" s="80"/>
      <c r="F304" s="80"/>
      <c r="G304" s="80">
        <v>2208</v>
      </c>
    </row>
    <row r="305" s="90" customFormat="1" ht="18" customHeight="1" spans="1:7">
      <c r="A305" s="99">
        <v>21303</v>
      </c>
      <c r="B305" s="100" t="s">
        <v>1803</v>
      </c>
      <c r="C305" s="101">
        <v>6011.928354</v>
      </c>
      <c r="D305" s="101">
        <v>3365.98381</v>
      </c>
      <c r="E305" s="101">
        <v>260.463444</v>
      </c>
      <c r="F305" s="101"/>
      <c r="G305" s="101">
        <v>2385.4811</v>
      </c>
    </row>
    <row r="306" ht="18" customHeight="1" spans="1:7">
      <c r="A306" s="82">
        <v>2130301</v>
      </c>
      <c r="B306" s="102" t="s">
        <v>1541</v>
      </c>
      <c r="C306" s="80">
        <v>2659.796806</v>
      </c>
      <c r="D306" s="80">
        <v>2337.737054</v>
      </c>
      <c r="E306" s="80">
        <v>160.328652</v>
      </c>
      <c r="F306" s="80"/>
      <c r="G306" s="80">
        <v>161.7311</v>
      </c>
    </row>
    <row r="307" ht="18" customHeight="1" spans="1:7">
      <c r="A307" s="82">
        <v>2130306</v>
      </c>
      <c r="B307" s="102" t="s">
        <v>1804</v>
      </c>
      <c r="C307" s="80">
        <v>1227.381548</v>
      </c>
      <c r="D307" s="80">
        <v>1028.246756</v>
      </c>
      <c r="E307" s="80">
        <v>100.134792</v>
      </c>
      <c r="F307" s="80"/>
      <c r="G307" s="80">
        <v>99</v>
      </c>
    </row>
    <row r="308" ht="18" customHeight="1" spans="1:7">
      <c r="A308" s="82">
        <v>2130309</v>
      </c>
      <c r="B308" s="102" t="s">
        <v>1805</v>
      </c>
      <c r="C308" s="80">
        <v>117</v>
      </c>
      <c r="D308" s="80"/>
      <c r="E308" s="80"/>
      <c r="F308" s="80"/>
      <c r="G308" s="80">
        <v>117</v>
      </c>
    </row>
    <row r="309" ht="18" customHeight="1" spans="1:7">
      <c r="A309" s="82">
        <v>2130310</v>
      </c>
      <c r="B309" s="102" t="s">
        <v>1806</v>
      </c>
      <c r="C309" s="80">
        <v>60</v>
      </c>
      <c r="D309" s="80"/>
      <c r="E309" s="80"/>
      <c r="F309" s="80"/>
      <c r="G309" s="80">
        <v>60</v>
      </c>
    </row>
    <row r="310" ht="18" customHeight="1" spans="1:7">
      <c r="A310" s="82">
        <v>2130314</v>
      </c>
      <c r="B310" s="102" t="s">
        <v>1807</v>
      </c>
      <c r="C310" s="80">
        <v>276.75</v>
      </c>
      <c r="D310" s="80"/>
      <c r="E310" s="80"/>
      <c r="F310" s="80"/>
      <c r="G310" s="80">
        <v>276.75</v>
      </c>
    </row>
    <row r="311" ht="18" customHeight="1" spans="1:7">
      <c r="A311" s="82">
        <v>2130315</v>
      </c>
      <c r="B311" s="102" t="s">
        <v>1808</v>
      </c>
      <c r="C311" s="80">
        <v>70</v>
      </c>
      <c r="D311" s="80"/>
      <c r="E311" s="80"/>
      <c r="F311" s="80"/>
      <c r="G311" s="80">
        <v>70</v>
      </c>
    </row>
    <row r="312" ht="18" customHeight="1" spans="1:7">
      <c r="A312" s="82">
        <v>2130321</v>
      </c>
      <c r="B312" s="102" t="s">
        <v>1809</v>
      </c>
      <c r="C312" s="80">
        <v>83</v>
      </c>
      <c r="D312" s="80"/>
      <c r="E312" s="80"/>
      <c r="F312" s="80"/>
      <c r="G312" s="80">
        <v>83</v>
      </c>
    </row>
    <row r="313" ht="18" customHeight="1" spans="1:7">
      <c r="A313" s="82">
        <v>2130322</v>
      </c>
      <c r="B313" s="102" t="s">
        <v>1810</v>
      </c>
      <c r="C313" s="80">
        <v>9</v>
      </c>
      <c r="D313" s="80"/>
      <c r="E313" s="80"/>
      <c r="F313" s="80"/>
      <c r="G313" s="80">
        <v>9</v>
      </c>
    </row>
    <row r="314" ht="18" customHeight="1" spans="1:7">
      <c r="A314" s="82">
        <v>2130399</v>
      </c>
      <c r="B314" s="102" t="s">
        <v>1811</v>
      </c>
      <c r="C314" s="80">
        <v>1509</v>
      </c>
      <c r="D314" s="80"/>
      <c r="E314" s="80"/>
      <c r="F314" s="80"/>
      <c r="G314" s="80">
        <v>1509</v>
      </c>
    </row>
    <row r="315" s="90" customFormat="1" ht="18" customHeight="1" spans="1:7">
      <c r="A315" s="99">
        <v>21305</v>
      </c>
      <c r="B315" s="100" t="s">
        <v>1812</v>
      </c>
      <c r="C315" s="101">
        <v>17282.468918</v>
      </c>
      <c r="D315" s="101">
        <v>232.811523</v>
      </c>
      <c r="E315" s="101">
        <v>24.657395</v>
      </c>
      <c r="F315" s="101"/>
      <c r="G315" s="101">
        <v>17025</v>
      </c>
    </row>
    <row r="316" ht="18" customHeight="1" spans="1:7">
      <c r="A316" s="82">
        <v>2130501</v>
      </c>
      <c r="B316" s="102" t="s">
        <v>1541</v>
      </c>
      <c r="C316" s="80">
        <v>257.468918</v>
      </c>
      <c r="D316" s="80">
        <v>232.811523</v>
      </c>
      <c r="E316" s="80">
        <v>24.657395</v>
      </c>
      <c r="F316" s="80"/>
      <c r="G316" s="80"/>
    </row>
    <row r="317" ht="18" customHeight="1" spans="1:7">
      <c r="A317" s="82">
        <v>2130504</v>
      </c>
      <c r="B317" s="102" t="s">
        <v>1813</v>
      </c>
      <c r="C317" s="80">
        <v>14730</v>
      </c>
      <c r="D317" s="80"/>
      <c r="E317" s="80"/>
      <c r="F317" s="80"/>
      <c r="G317" s="80">
        <v>14730</v>
      </c>
    </row>
    <row r="318" ht="18" customHeight="1" spans="1:7">
      <c r="A318" s="82">
        <v>2130599</v>
      </c>
      <c r="B318" s="102" t="s">
        <v>1814</v>
      </c>
      <c r="C318" s="80">
        <v>2295</v>
      </c>
      <c r="D318" s="80"/>
      <c r="E318" s="80"/>
      <c r="F318" s="80"/>
      <c r="G318" s="80">
        <v>2295</v>
      </c>
    </row>
    <row r="319" s="90" customFormat="1" ht="18" customHeight="1" spans="1:7">
      <c r="A319" s="99">
        <v>21307</v>
      </c>
      <c r="B319" s="100" t="s">
        <v>1815</v>
      </c>
      <c r="C319" s="101">
        <v>13641.39145</v>
      </c>
      <c r="D319" s="101"/>
      <c r="E319" s="101"/>
      <c r="F319" s="101"/>
      <c r="G319" s="101">
        <v>13641.39145</v>
      </c>
    </row>
    <row r="320" ht="18" customHeight="1" spans="1:7">
      <c r="A320" s="82">
        <v>2130701</v>
      </c>
      <c r="B320" s="102" t="s">
        <v>1816</v>
      </c>
      <c r="C320" s="80">
        <v>3246</v>
      </c>
      <c r="D320" s="80"/>
      <c r="E320" s="80"/>
      <c r="F320" s="80"/>
      <c r="G320" s="80">
        <v>3246</v>
      </c>
    </row>
    <row r="321" ht="18" customHeight="1" spans="1:7">
      <c r="A321" s="82">
        <v>2130705</v>
      </c>
      <c r="B321" s="102" t="s">
        <v>1817</v>
      </c>
      <c r="C321" s="80">
        <v>9167.39145</v>
      </c>
      <c r="D321" s="80"/>
      <c r="E321" s="80"/>
      <c r="F321" s="80"/>
      <c r="G321" s="80">
        <v>9167.39145</v>
      </c>
    </row>
    <row r="322" ht="18" customHeight="1" spans="1:7">
      <c r="A322" s="82">
        <v>2130706</v>
      </c>
      <c r="B322" s="102" t="s">
        <v>1818</v>
      </c>
      <c r="C322" s="80">
        <v>100</v>
      </c>
      <c r="D322" s="80"/>
      <c r="E322" s="80"/>
      <c r="F322" s="80"/>
      <c r="G322" s="80">
        <v>100</v>
      </c>
    </row>
    <row r="323" ht="18" customHeight="1" spans="1:7">
      <c r="A323" s="82">
        <v>2130799</v>
      </c>
      <c r="B323" s="102" t="s">
        <v>1819</v>
      </c>
      <c r="C323" s="80">
        <v>1128</v>
      </c>
      <c r="D323" s="80"/>
      <c r="E323" s="80"/>
      <c r="F323" s="80"/>
      <c r="G323" s="80">
        <v>1128</v>
      </c>
    </row>
    <row r="324" s="90" customFormat="1" ht="18" customHeight="1" spans="1:7">
      <c r="A324" s="99">
        <v>21308</v>
      </c>
      <c r="B324" s="100" t="s">
        <v>1820</v>
      </c>
      <c r="C324" s="101">
        <v>4851</v>
      </c>
      <c r="D324" s="101"/>
      <c r="E324" s="101">
        <v>2</v>
      </c>
      <c r="F324" s="101">
        <v>17</v>
      </c>
      <c r="G324" s="101">
        <v>4832</v>
      </c>
    </row>
    <row r="325" ht="18" customHeight="1" spans="1:7">
      <c r="A325" s="82">
        <v>2130803</v>
      </c>
      <c r="B325" s="102" t="s">
        <v>1821</v>
      </c>
      <c r="C325" s="80">
        <v>2814</v>
      </c>
      <c r="D325" s="80"/>
      <c r="E325" s="80"/>
      <c r="F325" s="80"/>
      <c r="G325" s="80">
        <v>2814</v>
      </c>
    </row>
    <row r="326" ht="18" customHeight="1" spans="1:7">
      <c r="A326" s="82">
        <v>2130804</v>
      </c>
      <c r="B326" s="102" t="s">
        <v>1822</v>
      </c>
      <c r="C326" s="80">
        <v>1049</v>
      </c>
      <c r="D326" s="80"/>
      <c r="E326" s="80"/>
      <c r="F326" s="80"/>
      <c r="G326" s="80">
        <v>1049</v>
      </c>
    </row>
    <row r="327" ht="18" customHeight="1" spans="1:7">
      <c r="A327" s="82">
        <v>2130899</v>
      </c>
      <c r="B327" s="102" t="s">
        <v>1823</v>
      </c>
      <c r="C327" s="80">
        <v>988</v>
      </c>
      <c r="D327" s="80"/>
      <c r="E327" s="80">
        <v>2</v>
      </c>
      <c r="F327" s="80">
        <v>17</v>
      </c>
      <c r="G327" s="80">
        <v>969</v>
      </c>
    </row>
    <row r="328" s="90" customFormat="1" ht="18" customHeight="1" spans="1:7">
      <c r="A328" s="99">
        <v>21309</v>
      </c>
      <c r="B328" s="100" t="s">
        <v>1824</v>
      </c>
      <c r="C328" s="101">
        <v>1065</v>
      </c>
      <c r="D328" s="101"/>
      <c r="E328" s="101"/>
      <c r="F328" s="101"/>
      <c r="G328" s="101">
        <v>1065</v>
      </c>
    </row>
    <row r="329" ht="18" customHeight="1" spans="1:7">
      <c r="A329" s="82">
        <v>2130999</v>
      </c>
      <c r="B329" s="102" t="s">
        <v>1825</v>
      </c>
      <c r="C329" s="80">
        <v>1065</v>
      </c>
      <c r="D329" s="80"/>
      <c r="E329" s="80"/>
      <c r="F329" s="80"/>
      <c r="G329" s="80">
        <v>1065</v>
      </c>
    </row>
    <row r="330" s="90" customFormat="1" ht="18" customHeight="1" spans="1:7">
      <c r="A330" s="99">
        <v>21399</v>
      </c>
      <c r="B330" s="100" t="s">
        <v>1826</v>
      </c>
      <c r="C330" s="101">
        <v>35</v>
      </c>
      <c r="D330" s="101"/>
      <c r="E330" s="101"/>
      <c r="F330" s="101"/>
      <c r="G330" s="101">
        <v>35</v>
      </c>
    </row>
    <row r="331" ht="18" customHeight="1" spans="1:7">
      <c r="A331" s="82">
        <v>2139999</v>
      </c>
      <c r="B331" s="102" t="s">
        <v>1827</v>
      </c>
      <c r="C331" s="80">
        <v>35</v>
      </c>
      <c r="D331" s="80"/>
      <c r="E331" s="80"/>
      <c r="F331" s="80"/>
      <c r="G331" s="80">
        <v>35</v>
      </c>
    </row>
    <row r="332" ht="18" customHeight="1" spans="1:7">
      <c r="A332" s="95" t="s">
        <v>1828</v>
      </c>
      <c r="B332" s="96" t="s">
        <v>1829</v>
      </c>
      <c r="C332" s="98">
        <f>21281.040088+100</f>
        <v>21381.040088</v>
      </c>
      <c r="D332" s="98">
        <v>5256.550651</v>
      </c>
      <c r="E332" s="98">
        <v>471.769437</v>
      </c>
      <c r="F332" s="98"/>
      <c r="G332" s="98">
        <f>15552.72+100</f>
        <v>15652.72</v>
      </c>
    </row>
    <row r="333" s="90" customFormat="1" ht="18" customHeight="1" spans="1:7">
      <c r="A333" s="99">
        <v>21401</v>
      </c>
      <c r="B333" s="100" t="s">
        <v>1830</v>
      </c>
      <c r="C333" s="101">
        <v>13219.040088</v>
      </c>
      <c r="D333" s="101">
        <v>5256.550651</v>
      </c>
      <c r="E333" s="101">
        <v>471.769437</v>
      </c>
      <c r="F333" s="101"/>
      <c r="G333" s="101">
        <v>7490.72</v>
      </c>
    </row>
    <row r="334" ht="18" customHeight="1" spans="1:7">
      <c r="A334" s="82">
        <v>2140101</v>
      </c>
      <c r="B334" s="102" t="s">
        <v>1541</v>
      </c>
      <c r="C334" s="80">
        <v>645.640829</v>
      </c>
      <c r="D334" s="80">
        <v>482.942097</v>
      </c>
      <c r="E334" s="80">
        <v>54.478732</v>
      </c>
      <c r="F334" s="80"/>
      <c r="G334" s="80">
        <v>108.22</v>
      </c>
    </row>
    <row r="335" ht="18" customHeight="1" spans="1:7">
      <c r="A335" s="82">
        <v>2140104</v>
      </c>
      <c r="B335" s="102" t="s">
        <v>1831</v>
      </c>
      <c r="C335" s="80">
        <v>438</v>
      </c>
      <c r="D335" s="80"/>
      <c r="E335" s="80"/>
      <c r="F335" s="80"/>
      <c r="G335" s="80">
        <v>438</v>
      </c>
    </row>
    <row r="336" ht="18" customHeight="1" spans="1:7">
      <c r="A336" s="82">
        <v>2140106</v>
      </c>
      <c r="B336" s="102" t="s">
        <v>1832</v>
      </c>
      <c r="C336" s="80">
        <v>2543</v>
      </c>
      <c r="D336" s="80"/>
      <c r="E336" s="80"/>
      <c r="F336" s="80"/>
      <c r="G336" s="80">
        <v>2543</v>
      </c>
    </row>
    <row r="337" ht="18" customHeight="1" spans="1:7">
      <c r="A337" s="82">
        <v>2140112</v>
      </c>
      <c r="B337" s="102" t="s">
        <v>1833</v>
      </c>
      <c r="C337" s="80">
        <v>3287.781026</v>
      </c>
      <c r="D337" s="80">
        <v>2677.204568</v>
      </c>
      <c r="E337" s="80">
        <v>176.076458</v>
      </c>
      <c r="F337" s="80"/>
      <c r="G337" s="80">
        <v>434.5</v>
      </c>
    </row>
    <row r="338" ht="18" customHeight="1" spans="1:7">
      <c r="A338" s="82">
        <v>2140199</v>
      </c>
      <c r="B338" s="102" t="s">
        <v>1834</v>
      </c>
      <c r="C338" s="80">
        <v>6304.618233</v>
      </c>
      <c r="D338" s="80">
        <v>2096.403986</v>
      </c>
      <c r="E338" s="80">
        <v>241.214247</v>
      </c>
      <c r="F338" s="80"/>
      <c r="G338" s="80">
        <v>3967</v>
      </c>
    </row>
    <row r="339" s="90" customFormat="1" ht="18" customHeight="1" spans="1:7">
      <c r="A339" s="99">
        <v>21402</v>
      </c>
      <c r="B339" s="100" t="s">
        <v>1835</v>
      </c>
      <c r="C339" s="101">
        <v>2600</v>
      </c>
      <c r="D339" s="101"/>
      <c r="E339" s="101"/>
      <c r="F339" s="101"/>
      <c r="G339" s="101">
        <v>2600</v>
      </c>
    </row>
    <row r="340" ht="18" customHeight="1" spans="1:7">
      <c r="A340" s="82">
        <v>2140299</v>
      </c>
      <c r="B340" s="102" t="s">
        <v>1836</v>
      </c>
      <c r="C340" s="80">
        <f>2500+100</f>
        <v>2600</v>
      </c>
      <c r="D340" s="80"/>
      <c r="E340" s="80"/>
      <c r="F340" s="80"/>
      <c r="G340" s="80">
        <f>2500+100</f>
        <v>2600</v>
      </c>
    </row>
    <row r="341" s="90" customFormat="1" ht="18" customHeight="1" spans="1:7">
      <c r="A341" s="99">
        <v>21499</v>
      </c>
      <c r="B341" s="100" t="s">
        <v>1837</v>
      </c>
      <c r="C341" s="101">
        <v>5562</v>
      </c>
      <c r="D341" s="101"/>
      <c r="E341" s="101"/>
      <c r="F341" s="101"/>
      <c r="G341" s="101">
        <v>5562</v>
      </c>
    </row>
    <row r="342" ht="18" customHeight="1" spans="1:7">
      <c r="A342" s="82">
        <v>2149901</v>
      </c>
      <c r="B342" s="102" t="s">
        <v>1838</v>
      </c>
      <c r="C342" s="80">
        <v>2000</v>
      </c>
      <c r="D342" s="80"/>
      <c r="E342" s="80"/>
      <c r="F342" s="80"/>
      <c r="G342" s="80">
        <v>2000</v>
      </c>
    </row>
    <row r="343" ht="18" customHeight="1" spans="1:7">
      <c r="A343" s="82">
        <v>2149999</v>
      </c>
      <c r="B343" s="102" t="s">
        <v>1839</v>
      </c>
      <c r="C343" s="80">
        <v>3562</v>
      </c>
      <c r="D343" s="80"/>
      <c r="E343" s="80"/>
      <c r="F343" s="80"/>
      <c r="G343" s="80">
        <v>3562</v>
      </c>
    </row>
    <row r="344" ht="18" customHeight="1" spans="1:7">
      <c r="A344" s="95" t="s">
        <v>1840</v>
      </c>
      <c r="B344" s="96" t="s">
        <v>1841</v>
      </c>
      <c r="C344" s="98">
        <v>9861.202676</v>
      </c>
      <c r="D344" s="98">
        <v>1026.572696</v>
      </c>
      <c r="E344" s="98">
        <v>98.16998</v>
      </c>
      <c r="F344" s="98"/>
      <c r="G344" s="98">
        <v>8736.46</v>
      </c>
    </row>
    <row r="345" s="90" customFormat="1" ht="18" customHeight="1" spans="1:7">
      <c r="A345" s="99">
        <v>21508</v>
      </c>
      <c r="B345" s="100" t="s">
        <v>1842</v>
      </c>
      <c r="C345" s="101">
        <v>9861.202676</v>
      </c>
      <c r="D345" s="101">
        <v>1026.572696</v>
      </c>
      <c r="E345" s="101">
        <v>98.16998</v>
      </c>
      <c r="F345" s="101"/>
      <c r="G345" s="101">
        <v>8736.46</v>
      </c>
    </row>
    <row r="346" ht="18" customHeight="1" spans="1:7">
      <c r="A346" s="82">
        <v>2150801</v>
      </c>
      <c r="B346" s="102" t="s">
        <v>1541</v>
      </c>
      <c r="C346" s="80">
        <v>794.758639</v>
      </c>
      <c r="D346" s="80">
        <v>516.655347</v>
      </c>
      <c r="E346" s="80">
        <v>58.103292</v>
      </c>
      <c r="F346" s="80"/>
      <c r="G346" s="80">
        <v>220</v>
      </c>
    </row>
    <row r="347" ht="18" customHeight="1" spans="1:7">
      <c r="A347" s="82">
        <v>2150805</v>
      </c>
      <c r="B347" s="102" t="s">
        <v>1843</v>
      </c>
      <c r="C347" s="80">
        <v>1185</v>
      </c>
      <c r="D347" s="80"/>
      <c r="E347" s="80"/>
      <c r="F347" s="80"/>
      <c r="G347" s="80">
        <v>1185</v>
      </c>
    </row>
    <row r="348" ht="18" customHeight="1" spans="1:7">
      <c r="A348" s="82">
        <v>2150899</v>
      </c>
      <c r="B348" s="102" t="s">
        <v>1844</v>
      </c>
      <c r="C348" s="80">
        <v>7881.444037</v>
      </c>
      <c r="D348" s="80">
        <v>509.917349</v>
      </c>
      <c r="E348" s="80">
        <v>40.066688</v>
      </c>
      <c r="F348" s="80"/>
      <c r="G348" s="80">
        <v>7331.46</v>
      </c>
    </row>
    <row r="349" ht="18" customHeight="1" spans="1:7">
      <c r="A349" s="95" t="s">
        <v>1845</v>
      </c>
      <c r="B349" s="96" t="s">
        <v>1846</v>
      </c>
      <c r="C349" s="98">
        <v>2235.574311</v>
      </c>
      <c r="D349" s="98">
        <v>1055.669963</v>
      </c>
      <c r="E349" s="98">
        <v>126.904348</v>
      </c>
      <c r="F349" s="98"/>
      <c r="G349" s="98">
        <v>1053</v>
      </c>
    </row>
    <row r="350" s="90" customFormat="1" ht="18" customHeight="1" spans="1:7">
      <c r="A350" s="99">
        <v>21602</v>
      </c>
      <c r="B350" s="100" t="s">
        <v>1847</v>
      </c>
      <c r="C350" s="101">
        <v>2230.574311</v>
      </c>
      <c r="D350" s="101">
        <v>1055.669963</v>
      </c>
      <c r="E350" s="101">
        <v>126.904348</v>
      </c>
      <c r="F350" s="101"/>
      <c r="G350" s="101">
        <v>1048</v>
      </c>
    </row>
    <row r="351" ht="18" customHeight="1" spans="1:7">
      <c r="A351" s="82">
        <v>2160201</v>
      </c>
      <c r="B351" s="102" t="s">
        <v>1541</v>
      </c>
      <c r="C351" s="80">
        <v>520.848308</v>
      </c>
      <c r="D351" s="80">
        <v>472.29771</v>
      </c>
      <c r="E351" s="80">
        <v>48.550598</v>
      </c>
      <c r="F351" s="80"/>
      <c r="G351" s="80"/>
    </row>
    <row r="352" ht="18" customHeight="1" spans="1:7">
      <c r="A352" s="82">
        <v>2160250</v>
      </c>
      <c r="B352" s="102" t="s">
        <v>1557</v>
      </c>
      <c r="C352" s="80">
        <v>696.726003</v>
      </c>
      <c r="D352" s="80">
        <v>583.372253</v>
      </c>
      <c r="E352" s="80">
        <v>78.35375</v>
      </c>
      <c r="F352" s="80"/>
      <c r="G352" s="80">
        <v>35</v>
      </c>
    </row>
    <row r="353" ht="18" customHeight="1" spans="1:7">
      <c r="A353" s="82">
        <v>2160299</v>
      </c>
      <c r="B353" s="102" t="s">
        <v>1848</v>
      </c>
      <c r="C353" s="80">
        <v>1013</v>
      </c>
      <c r="D353" s="80"/>
      <c r="E353" s="80"/>
      <c r="F353" s="80"/>
      <c r="G353" s="80">
        <v>1013</v>
      </c>
    </row>
    <row r="354" s="90" customFormat="1" ht="18" customHeight="1" spans="1:7">
      <c r="A354" s="99">
        <v>21606</v>
      </c>
      <c r="B354" s="100" t="s">
        <v>1849</v>
      </c>
      <c r="C354" s="101">
        <v>5</v>
      </c>
      <c r="D354" s="101"/>
      <c r="E354" s="101"/>
      <c r="F354" s="101"/>
      <c r="G354" s="101">
        <v>5</v>
      </c>
    </row>
    <row r="355" ht="18" customHeight="1" spans="1:7">
      <c r="A355" s="82">
        <v>2160699</v>
      </c>
      <c r="B355" s="102" t="s">
        <v>1850</v>
      </c>
      <c r="C355" s="80">
        <v>5</v>
      </c>
      <c r="D355" s="80"/>
      <c r="E355" s="80"/>
      <c r="F355" s="80"/>
      <c r="G355" s="80">
        <v>5</v>
      </c>
    </row>
    <row r="356" ht="18" customHeight="1" spans="1:7">
      <c r="A356" s="95" t="s">
        <v>1851</v>
      </c>
      <c r="B356" s="96" t="s">
        <v>1852</v>
      </c>
      <c r="C356" s="98">
        <v>300</v>
      </c>
      <c r="D356" s="98"/>
      <c r="E356" s="98"/>
      <c r="F356" s="98"/>
      <c r="G356" s="98">
        <v>300</v>
      </c>
    </row>
    <row r="357" s="90" customFormat="1" ht="18" customHeight="1" spans="1:7">
      <c r="A357" s="99">
        <v>21702</v>
      </c>
      <c r="B357" s="100" t="s">
        <v>1853</v>
      </c>
      <c r="C357" s="101">
        <v>250</v>
      </c>
      <c r="D357" s="101"/>
      <c r="E357" s="101"/>
      <c r="F357" s="101"/>
      <c r="G357" s="101">
        <v>250</v>
      </c>
    </row>
    <row r="358" ht="18" customHeight="1" spans="1:7">
      <c r="A358" s="82">
        <v>2170299</v>
      </c>
      <c r="B358" s="102" t="s">
        <v>1854</v>
      </c>
      <c r="C358" s="80">
        <v>250</v>
      </c>
      <c r="D358" s="80"/>
      <c r="E358" s="80"/>
      <c r="F358" s="80"/>
      <c r="G358" s="80">
        <v>250</v>
      </c>
    </row>
    <row r="359" s="90" customFormat="1" ht="18" customHeight="1" spans="1:7">
      <c r="A359" s="99">
        <v>21703</v>
      </c>
      <c r="B359" s="100" t="s">
        <v>1855</v>
      </c>
      <c r="C359" s="101">
        <v>50</v>
      </c>
      <c r="D359" s="101"/>
      <c r="E359" s="101"/>
      <c r="F359" s="101"/>
      <c r="G359" s="101">
        <v>50</v>
      </c>
    </row>
    <row r="360" ht="18" customHeight="1" spans="1:7">
      <c r="A360" s="82">
        <v>2170304</v>
      </c>
      <c r="B360" s="102" t="s">
        <v>1856</v>
      </c>
      <c r="C360" s="80">
        <v>50</v>
      </c>
      <c r="D360" s="80"/>
      <c r="E360" s="80"/>
      <c r="F360" s="80"/>
      <c r="G360" s="80">
        <v>50</v>
      </c>
    </row>
    <row r="361" ht="18" customHeight="1" spans="1:7">
      <c r="A361" s="95" t="s">
        <v>1857</v>
      </c>
      <c r="B361" s="96" t="s">
        <v>1858</v>
      </c>
      <c r="C361" s="98">
        <v>770</v>
      </c>
      <c r="D361" s="98"/>
      <c r="E361" s="98"/>
      <c r="F361" s="98"/>
      <c r="G361" s="98">
        <v>770</v>
      </c>
    </row>
    <row r="362" s="90" customFormat="1" ht="18" customHeight="1" spans="1:7">
      <c r="A362" s="99">
        <v>21999</v>
      </c>
      <c r="B362" s="100" t="s">
        <v>1859</v>
      </c>
      <c r="C362" s="101">
        <v>770</v>
      </c>
      <c r="D362" s="101"/>
      <c r="E362" s="101"/>
      <c r="F362" s="101"/>
      <c r="G362" s="101">
        <v>770</v>
      </c>
    </row>
    <row r="363" ht="18" customHeight="1" spans="1:7">
      <c r="A363" s="82">
        <v>2199901</v>
      </c>
      <c r="B363" s="102" t="s">
        <v>1860</v>
      </c>
      <c r="C363" s="80">
        <v>770</v>
      </c>
      <c r="D363" s="80"/>
      <c r="E363" s="80"/>
      <c r="F363" s="80"/>
      <c r="G363" s="80">
        <v>770</v>
      </c>
    </row>
    <row r="364" ht="18" customHeight="1" spans="1:7">
      <c r="A364" s="95" t="s">
        <v>1861</v>
      </c>
      <c r="B364" s="96" t="s">
        <v>1862</v>
      </c>
      <c r="C364" s="98">
        <v>13286.406387</v>
      </c>
      <c r="D364" s="98">
        <v>9664.568469</v>
      </c>
      <c r="E364" s="98">
        <v>959.927918</v>
      </c>
      <c r="F364" s="98"/>
      <c r="G364" s="98">
        <v>2661.91</v>
      </c>
    </row>
    <row r="365" s="90" customFormat="1" ht="18" customHeight="1" spans="1:7">
      <c r="A365" s="99">
        <v>22001</v>
      </c>
      <c r="B365" s="100" t="s">
        <v>1863</v>
      </c>
      <c r="C365" s="101">
        <v>13059.651177</v>
      </c>
      <c r="D365" s="101">
        <v>9549.720143</v>
      </c>
      <c r="E365" s="101">
        <v>939.021034</v>
      </c>
      <c r="F365" s="101"/>
      <c r="G365" s="101">
        <v>2570.91</v>
      </c>
    </row>
    <row r="366" ht="18" customHeight="1" spans="1:7">
      <c r="A366" s="82">
        <v>2200101</v>
      </c>
      <c r="B366" s="102" t="s">
        <v>1541</v>
      </c>
      <c r="C366" s="80">
        <v>10488.741177</v>
      </c>
      <c r="D366" s="80">
        <v>9549.720143</v>
      </c>
      <c r="E366" s="80">
        <v>939.021034</v>
      </c>
      <c r="F366" s="80"/>
      <c r="G366" s="80"/>
    </row>
    <row r="367" ht="18" customHeight="1" spans="1:7">
      <c r="A367" s="82">
        <v>2200102</v>
      </c>
      <c r="B367" s="102" t="s">
        <v>1542</v>
      </c>
      <c r="C367" s="80">
        <v>180</v>
      </c>
      <c r="D367" s="80"/>
      <c r="E367" s="80"/>
      <c r="F367" s="80"/>
      <c r="G367" s="80">
        <v>180</v>
      </c>
    </row>
    <row r="368" ht="18" customHeight="1" spans="1:7">
      <c r="A368" s="82">
        <v>2200103</v>
      </c>
      <c r="B368" s="102" t="s">
        <v>1549</v>
      </c>
      <c r="C368" s="80">
        <v>74</v>
      </c>
      <c r="D368" s="80"/>
      <c r="E368" s="80"/>
      <c r="F368" s="80"/>
      <c r="G368" s="80">
        <v>74</v>
      </c>
    </row>
    <row r="369" ht="18" customHeight="1" spans="1:7">
      <c r="A369" s="82">
        <v>2200104</v>
      </c>
      <c r="B369" s="102" t="s">
        <v>1864</v>
      </c>
      <c r="C369" s="80">
        <v>229.66</v>
      </c>
      <c r="D369" s="80"/>
      <c r="E369" s="80"/>
      <c r="F369" s="80"/>
      <c r="G369" s="80">
        <v>229.66</v>
      </c>
    </row>
    <row r="370" ht="18" customHeight="1" spans="1:7">
      <c r="A370" s="82">
        <v>2200106</v>
      </c>
      <c r="B370" s="102" t="s">
        <v>1865</v>
      </c>
      <c r="C370" s="80">
        <v>889.5</v>
      </c>
      <c r="D370" s="80"/>
      <c r="E370" s="80"/>
      <c r="F370" s="80"/>
      <c r="G370" s="80">
        <v>889.5</v>
      </c>
    </row>
    <row r="371" ht="18" customHeight="1" spans="1:7">
      <c r="A371" s="82">
        <v>2200108</v>
      </c>
      <c r="B371" s="102" t="s">
        <v>1866</v>
      </c>
      <c r="C371" s="80">
        <v>115</v>
      </c>
      <c r="D371" s="80"/>
      <c r="E371" s="80"/>
      <c r="F371" s="80"/>
      <c r="G371" s="80">
        <v>115</v>
      </c>
    </row>
    <row r="372" ht="18" customHeight="1" spans="1:7">
      <c r="A372" s="82">
        <v>2200109</v>
      </c>
      <c r="B372" s="102" t="s">
        <v>1867</v>
      </c>
      <c r="C372" s="80">
        <v>427.75</v>
      </c>
      <c r="D372" s="80"/>
      <c r="E372" s="80"/>
      <c r="F372" s="80"/>
      <c r="G372" s="80">
        <v>427.75</v>
      </c>
    </row>
    <row r="373" ht="18" customHeight="1" spans="1:7">
      <c r="A373" s="82">
        <v>2200114</v>
      </c>
      <c r="B373" s="102" t="s">
        <v>1868</v>
      </c>
      <c r="C373" s="80">
        <v>150</v>
      </c>
      <c r="D373" s="80"/>
      <c r="E373" s="80"/>
      <c r="F373" s="80"/>
      <c r="G373" s="80">
        <v>150</v>
      </c>
    </row>
    <row r="374" ht="18" customHeight="1" spans="1:7">
      <c r="A374" s="82">
        <v>2200150</v>
      </c>
      <c r="B374" s="102" t="s">
        <v>1557</v>
      </c>
      <c r="C374" s="80">
        <v>505</v>
      </c>
      <c r="D374" s="80"/>
      <c r="E374" s="80"/>
      <c r="F374" s="80"/>
      <c r="G374" s="80">
        <v>505</v>
      </c>
    </row>
    <row r="375" s="90" customFormat="1" ht="18" customHeight="1" spans="1:7">
      <c r="A375" s="99">
        <v>22005</v>
      </c>
      <c r="B375" s="100" t="s">
        <v>1869</v>
      </c>
      <c r="C375" s="101">
        <v>226.75521</v>
      </c>
      <c r="D375" s="101">
        <v>114.848326</v>
      </c>
      <c r="E375" s="101">
        <v>20.906884</v>
      </c>
      <c r="F375" s="101"/>
      <c r="G375" s="101">
        <v>91</v>
      </c>
    </row>
    <row r="376" ht="18" customHeight="1" spans="1:7">
      <c r="A376" s="82">
        <v>2200504</v>
      </c>
      <c r="B376" s="102" t="s">
        <v>1870</v>
      </c>
      <c r="C376" s="80">
        <v>156.75521</v>
      </c>
      <c r="D376" s="80">
        <v>114.848326</v>
      </c>
      <c r="E376" s="80">
        <v>20.906884</v>
      </c>
      <c r="F376" s="80"/>
      <c r="G376" s="80">
        <v>21</v>
      </c>
    </row>
    <row r="377" ht="18" customHeight="1" spans="1:7">
      <c r="A377" s="82">
        <v>2200599</v>
      </c>
      <c r="B377" s="102" t="s">
        <v>1871</v>
      </c>
      <c r="C377" s="80">
        <v>70</v>
      </c>
      <c r="D377" s="80"/>
      <c r="E377" s="80"/>
      <c r="F377" s="80"/>
      <c r="G377" s="80">
        <v>70</v>
      </c>
    </row>
    <row r="378" ht="18" customHeight="1" spans="1:7">
      <c r="A378" s="95" t="s">
        <v>1872</v>
      </c>
      <c r="B378" s="96" t="s">
        <v>1873</v>
      </c>
      <c r="C378" s="98">
        <v>13719</v>
      </c>
      <c r="D378" s="98"/>
      <c r="E378" s="98"/>
      <c r="F378" s="98"/>
      <c r="G378" s="98">
        <v>13719</v>
      </c>
    </row>
    <row r="379" s="90" customFormat="1" ht="18" customHeight="1" spans="1:7">
      <c r="A379" s="99">
        <v>22101</v>
      </c>
      <c r="B379" s="100" t="s">
        <v>1874</v>
      </c>
      <c r="C379" s="101">
        <v>13684</v>
      </c>
      <c r="D379" s="101"/>
      <c r="E379" s="101"/>
      <c r="F379" s="101"/>
      <c r="G379" s="101">
        <v>13684</v>
      </c>
    </row>
    <row r="380" ht="18" customHeight="1" spans="1:7">
      <c r="A380" s="82">
        <v>2210103</v>
      </c>
      <c r="B380" s="102" t="s">
        <v>1875</v>
      </c>
      <c r="C380" s="80">
        <v>1451</v>
      </c>
      <c r="D380" s="80"/>
      <c r="E380" s="80"/>
      <c r="F380" s="80"/>
      <c r="G380" s="80">
        <v>1451</v>
      </c>
    </row>
    <row r="381" ht="18" customHeight="1" spans="1:7">
      <c r="A381" s="82">
        <v>2210108</v>
      </c>
      <c r="B381" s="102" t="s">
        <v>1876</v>
      </c>
      <c r="C381" s="80">
        <v>12233</v>
      </c>
      <c r="D381" s="80"/>
      <c r="E381" s="80"/>
      <c r="F381" s="80"/>
      <c r="G381" s="80">
        <v>12233</v>
      </c>
    </row>
    <row r="382" s="90" customFormat="1" ht="18" customHeight="1" spans="1:7">
      <c r="A382" s="99">
        <v>22103</v>
      </c>
      <c r="B382" s="100" t="s">
        <v>1877</v>
      </c>
      <c r="C382" s="101">
        <v>35</v>
      </c>
      <c r="D382" s="101"/>
      <c r="E382" s="101"/>
      <c r="F382" s="101"/>
      <c r="G382" s="101">
        <v>35</v>
      </c>
    </row>
    <row r="383" ht="18" customHeight="1" spans="1:7">
      <c r="A383" s="82">
        <v>2210399</v>
      </c>
      <c r="B383" s="102" t="s">
        <v>1878</v>
      </c>
      <c r="C383" s="80">
        <v>35</v>
      </c>
      <c r="D383" s="80"/>
      <c r="E383" s="80"/>
      <c r="F383" s="80"/>
      <c r="G383" s="80">
        <v>35</v>
      </c>
    </row>
    <row r="384" ht="18" customHeight="1" spans="1:7">
      <c r="A384" s="95" t="s">
        <v>1879</v>
      </c>
      <c r="B384" s="96" t="s">
        <v>1880</v>
      </c>
      <c r="C384" s="98">
        <v>4973</v>
      </c>
      <c r="D384" s="98"/>
      <c r="E384" s="98"/>
      <c r="F384" s="98"/>
      <c r="G384" s="98">
        <v>4973</v>
      </c>
    </row>
    <row r="385" s="90" customFormat="1" ht="18" customHeight="1" spans="1:7">
      <c r="A385" s="99">
        <v>22201</v>
      </c>
      <c r="B385" s="100" t="s">
        <v>1881</v>
      </c>
      <c r="C385" s="101">
        <v>4947</v>
      </c>
      <c r="D385" s="101"/>
      <c r="E385" s="101"/>
      <c r="F385" s="101"/>
      <c r="G385" s="101">
        <v>4947</v>
      </c>
    </row>
    <row r="386" ht="18" customHeight="1" spans="1:7">
      <c r="A386" s="82">
        <v>2220115</v>
      </c>
      <c r="B386" s="102" t="s">
        <v>1882</v>
      </c>
      <c r="C386" s="80">
        <v>977</v>
      </c>
      <c r="D386" s="80"/>
      <c r="E386" s="80"/>
      <c r="F386" s="80"/>
      <c r="G386" s="80">
        <v>977</v>
      </c>
    </row>
    <row r="387" ht="18" customHeight="1" spans="1:7">
      <c r="A387" s="82">
        <v>2220199</v>
      </c>
      <c r="B387" s="102" t="s">
        <v>1883</v>
      </c>
      <c r="C387" s="80">
        <v>3970</v>
      </c>
      <c r="D387" s="80"/>
      <c r="E387" s="80"/>
      <c r="F387" s="80"/>
      <c r="G387" s="80">
        <v>3970</v>
      </c>
    </row>
    <row r="388" s="90" customFormat="1" ht="18" customHeight="1" spans="1:7">
      <c r="A388" s="99">
        <v>22204</v>
      </c>
      <c r="B388" s="100" t="s">
        <v>1884</v>
      </c>
      <c r="C388" s="101">
        <v>26</v>
      </c>
      <c r="D388" s="101"/>
      <c r="E388" s="101"/>
      <c r="F388" s="101"/>
      <c r="G388" s="101">
        <v>26</v>
      </c>
    </row>
    <row r="389" ht="18" customHeight="1" spans="1:7">
      <c r="A389" s="82">
        <v>2220403</v>
      </c>
      <c r="B389" s="102" t="s">
        <v>1885</v>
      </c>
      <c r="C389" s="80">
        <v>26</v>
      </c>
      <c r="D389" s="80"/>
      <c r="E389" s="80"/>
      <c r="F389" s="80"/>
      <c r="G389" s="80">
        <v>26</v>
      </c>
    </row>
    <row r="390" ht="18" customHeight="1" spans="1:7">
      <c r="A390" s="95" t="s">
        <v>1886</v>
      </c>
      <c r="B390" s="96" t="s">
        <v>1887</v>
      </c>
      <c r="C390" s="98">
        <v>6479.631114</v>
      </c>
      <c r="D390" s="98">
        <v>1352.744826</v>
      </c>
      <c r="E390" s="98">
        <v>193.376288</v>
      </c>
      <c r="F390" s="98"/>
      <c r="G390" s="98">
        <v>4933.51</v>
      </c>
    </row>
    <row r="391" s="90" customFormat="1" ht="18" customHeight="1" spans="1:7">
      <c r="A391" s="99">
        <v>22401</v>
      </c>
      <c r="B391" s="100" t="s">
        <v>1888</v>
      </c>
      <c r="C391" s="101">
        <v>2409.801114</v>
      </c>
      <c r="D391" s="101">
        <v>1352.744826</v>
      </c>
      <c r="E391" s="101">
        <v>193.376288</v>
      </c>
      <c r="F391" s="101"/>
      <c r="G391" s="101">
        <v>863.68</v>
      </c>
    </row>
    <row r="392" ht="18" customHeight="1" spans="1:7">
      <c r="A392" s="82">
        <v>2240101</v>
      </c>
      <c r="B392" s="102" t="s">
        <v>1541</v>
      </c>
      <c r="C392" s="80">
        <v>1699.951114</v>
      </c>
      <c r="D392" s="80">
        <v>1352.744826</v>
      </c>
      <c r="E392" s="80">
        <v>193.376288</v>
      </c>
      <c r="F392" s="80"/>
      <c r="G392" s="80">
        <v>153.83</v>
      </c>
    </row>
    <row r="393" ht="18" customHeight="1" spans="1:7">
      <c r="A393" s="82">
        <v>2240106</v>
      </c>
      <c r="B393" s="102" t="s">
        <v>1889</v>
      </c>
      <c r="C393" s="80">
        <v>392.85</v>
      </c>
      <c r="D393" s="80"/>
      <c r="E393" s="80"/>
      <c r="F393" s="80"/>
      <c r="G393" s="80">
        <v>392.85</v>
      </c>
    </row>
    <row r="394" ht="18" customHeight="1" spans="1:7">
      <c r="A394" s="82">
        <v>2240109</v>
      </c>
      <c r="B394" s="102" t="s">
        <v>1890</v>
      </c>
      <c r="C394" s="80">
        <v>10</v>
      </c>
      <c r="D394" s="80"/>
      <c r="E394" s="80"/>
      <c r="F394" s="80"/>
      <c r="G394" s="80">
        <v>10</v>
      </c>
    </row>
    <row r="395" ht="18" customHeight="1" spans="1:7">
      <c r="A395" s="82">
        <v>2240199</v>
      </c>
      <c r="B395" s="102" t="s">
        <v>1891</v>
      </c>
      <c r="C395" s="80">
        <v>307</v>
      </c>
      <c r="D395" s="80"/>
      <c r="E395" s="80"/>
      <c r="F395" s="80"/>
      <c r="G395" s="80">
        <v>307</v>
      </c>
    </row>
    <row r="396" s="90" customFormat="1" ht="18" customHeight="1" spans="1:7">
      <c r="A396" s="99">
        <v>22402</v>
      </c>
      <c r="B396" s="100" t="s">
        <v>1892</v>
      </c>
      <c r="C396" s="101">
        <v>2705.83</v>
      </c>
      <c r="D396" s="101"/>
      <c r="E396" s="101"/>
      <c r="F396" s="101"/>
      <c r="G396" s="101">
        <v>2705.83</v>
      </c>
    </row>
    <row r="397" ht="18" customHeight="1" spans="1:7">
      <c r="A397" s="82">
        <v>2240299</v>
      </c>
      <c r="B397" s="102" t="s">
        <v>1893</v>
      </c>
      <c r="C397" s="80">
        <v>2705.83</v>
      </c>
      <c r="D397" s="80"/>
      <c r="E397" s="80"/>
      <c r="F397" s="80"/>
      <c r="G397" s="80">
        <v>2705.83</v>
      </c>
    </row>
    <row r="398" s="90" customFormat="1" ht="18" customHeight="1" spans="1:7">
      <c r="A398" s="99">
        <v>22405</v>
      </c>
      <c r="B398" s="100" t="s">
        <v>1894</v>
      </c>
      <c r="C398" s="101">
        <v>8</v>
      </c>
      <c r="D398" s="101"/>
      <c r="E398" s="101"/>
      <c r="F398" s="101"/>
      <c r="G398" s="101">
        <v>8</v>
      </c>
    </row>
    <row r="399" ht="18" customHeight="1" spans="1:7">
      <c r="A399" s="82">
        <v>2240501</v>
      </c>
      <c r="B399" s="102" t="s">
        <v>1541</v>
      </c>
      <c r="C399" s="80">
        <v>5</v>
      </c>
      <c r="D399" s="80"/>
      <c r="E399" s="80"/>
      <c r="F399" s="80"/>
      <c r="G399" s="80">
        <v>5</v>
      </c>
    </row>
    <row r="400" ht="18" customHeight="1" spans="1:7">
      <c r="A400" s="82">
        <v>2240599</v>
      </c>
      <c r="B400" s="102" t="s">
        <v>1895</v>
      </c>
      <c r="C400" s="80">
        <v>3</v>
      </c>
      <c r="D400" s="80"/>
      <c r="E400" s="80"/>
      <c r="F400" s="80"/>
      <c r="G400" s="80">
        <v>3</v>
      </c>
    </row>
    <row r="401" s="90" customFormat="1" ht="18" customHeight="1" spans="1:7">
      <c r="A401" s="99">
        <v>22406</v>
      </c>
      <c r="B401" s="100" t="s">
        <v>1896</v>
      </c>
      <c r="C401" s="101">
        <v>1306</v>
      </c>
      <c r="D401" s="101"/>
      <c r="E401" s="101"/>
      <c r="F401" s="101"/>
      <c r="G401" s="101">
        <v>1306</v>
      </c>
    </row>
    <row r="402" ht="18" customHeight="1" spans="1:7">
      <c r="A402" s="82">
        <v>2240601</v>
      </c>
      <c r="B402" s="102" t="s">
        <v>1897</v>
      </c>
      <c r="C402" s="80">
        <v>1306</v>
      </c>
      <c r="D402" s="80"/>
      <c r="E402" s="80"/>
      <c r="F402" s="80"/>
      <c r="G402" s="80">
        <v>1306</v>
      </c>
    </row>
    <row r="403" s="90" customFormat="1" ht="18" customHeight="1" spans="1:7">
      <c r="A403" s="99">
        <v>22499</v>
      </c>
      <c r="B403" s="100" t="s">
        <v>1898</v>
      </c>
      <c r="C403" s="101">
        <v>50</v>
      </c>
      <c r="D403" s="101"/>
      <c r="E403" s="101"/>
      <c r="F403" s="101"/>
      <c r="G403" s="101">
        <v>50</v>
      </c>
    </row>
    <row r="404" ht="18" customHeight="1" spans="1:7">
      <c r="A404" s="82">
        <v>2249999</v>
      </c>
      <c r="B404" s="102" t="s">
        <v>1899</v>
      </c>
      <c r="C404" s="80">
        <v>50</v>
      </c>
      <c r="D404" s="80"/>
      <c r="E404" s="80"/>
      <c r="F404" s="80"/>
      <c r="G404" s="80">
        <v>50</v>
      </c>
    </row>
    <row r="405" ht="18" customHeight="1" spans="1:7">
      <c r="A405" s="95" t="s">
        <v>1900</v>
      </c>
      <c r="B405" s="96" t="s">
        <v>1453</v>
      </c>
      <c r="C405" s="98">
        <v>3000</v>
      </c>
      <c r="D405" s="98"/>
      <c r="E405" s="98"/>
      <c r="F405" s="98"/>
      <c r="G405" s="98">
        <v>3000</v>
      </c>
    </row>
    <row r="406" ht="18" customHeight="1" spans="1:7">
      <c r="A406" s="95" t="s">
        <v>1901</v>
      </c>
      <c r="B406" s="96" t="s">
        <v>1902</v>
      </c>
      <c r="C406" s="98">
        <v>27780</v>
      </c>
      <c r="D406" s="98"/>
      <c r="E406" s="98"/>
      <c r="F406" s="98"/>
      <c r="G406" s="98">
        <v>27780</v>
      </c>
    </row>
    <row r="407" s="90" customFormat="1" ht="18" customHeight="1" spans="1:7">
      <c r="A407" s="99">
        <v>22902</v>
      </c>
      <c r="B407" s="100" t="s">
        <v>1903</v>
      </c>
      <c r="C407" s="101">
        <v>6400</v>
      </c>
      <c r="D407" s="101"/>
      <c r="E407" s="101"/>
      <c r="F407" s="101"/>
      <c r="G407" s="101">
        <v>6400</v>
      </c>
    </row>
    <row r="408" ht="18" customHeight="1" spans="1:7">
      <c r="A408" s="82">
        <v>2290201</v>
      </c>
      <c r="B408" s="102" t="s">
        <v>1904</v>
      </c>
      <c r="C408" s="80">
        <v>6400</v>
      </c>
      <c r="D408" s="80"/>
      <c r="E408" s="80"/>
      <c r="F408" s="80"/>
      <c r="G408" s="80">
        <v>6400</v>
      </c>
    </row>
    <row r="409" s="90" customFormat="1" ht="18" customHeight="1" spans="1:7">
      <c r="A409" s="99">
        <v>22999</v>
      </c>
      <c r="B409" s="100" t="s">
        <v>1859</v>
      </c>
      <c r="C409" s="101">
        <v>21380</v>
      </c>
      <c r="D409" s="101"/>
      <c r="E409" s="101"/>
      <c r="F409" s="101"/>
      <c r="G409" s="101">
        <v>21380</v>
      </c>
    </row>
    <row r="410" ht="18" customHeight="1" spans="1:7">
      <c r="A410" s="82">
        <v>2299999</v>
      </c>
      <c r="B410" s="102" t="s">
        <v>1860</v>
      </c>
      <c r="C410" s="80">
        <v>21380</v>
      </c>
      <c r="D410" s="80"/>
      <c r="E410" s="80"/>
      <c r="F410" s="80"/>
      <c r="G410" s="80">
        <v>21380</v>
      </c>
    </row>
    <row r="411" ht="18" customHeight="1" spans="1:7">
      <c r="A411" s="95" t="s">
        <v>1905</v>
      </c>
      <c r="B411" s="96" t="s">
        <v>1906</v>
      </c>
      <c r="C411" s="98">
        <v>17230</v>
      </c>
      <c r="D411" s="98"/>
      <c r="E411" s="98"/>
      <c r="F411" s="98"/>
      <c r="G411" s="98">
        <v>17230</v>
      </c>
    </row>
    <row r="412" s="90" customFormat="1" ht="18" customHeight="1" spans="1:7">
      <c r="A412" s="99">
        <v>23203</v>
      </c>
      <c r="B412" s="100" t="s">
        <v>1907</v>
      </c>
      <c r="C412" s="101">
        <v>17230</v>
      </c>
      <c r="D412" s="101"/>
      <c r="E412" s="101"/>
      <c r="F412" s="101"/>
      <c r="G412" s="101">
        <v>17230</v>
      </c>
    </row>
    <row r="413" ht="18" customHeight="1" spans="1:7">
      <c r="A413" s="82">
        <v>2320301</v>
      </c>
      <c r="B413" s="102" t="s">
        <v>1908</v>
      </c>
      <c r="C413" s="80">
        <v>16282</v>
      </c>
      <c r="D413" s="80"/>
      <c r="E413" s="80"/>
      <c r="F413" s="80"/>
      <c r="G413" s="80">
        <v>16282</v>
      </c>
    </row>
    <row r="414" ht="18" customHeight="1" spans="1:7">
      <c r="A414" s="82">
        <v>2320302</v>
      </c>
      <c r="B414" s="102" t="s">
        <v>1909</v>
      </c>
      <c r="C414" s="80">
        <v>25</v>
      </c>
      <c r="D414" s="80"/>
      <c r="E414" s="80"/>
      <c r="F414" s="80"/>
      <c r="G414" s="80">
        <v>25</v>
      </c>
    </row>
    <row r="415" ht="18" customHeight="1" spans="1:7">
      <c r="A415" s="82">
        <v>2320303</v>
      </c>
      <c r="B415" s="102" t="s">
        <v>1910</v>
      </c>
      <c r="C415" s="80">
        <v>923</v>
      </c>
      <c r="D415" s="80"/>
      <c r="E415" s="80"/>
      <c r="F415" s="80"/>
      <c r="G415" s="80">
        <v>923</v>
      </c>
    </row>
    <row r="416" ht="18" customHeight="1" spans="1:7">
      <c r="A416" s="95" t="s">
        <v>1911</v>
      </c>
      <c r="B416" s="96" t="s">
        <v>1912</v>
      </c>
      <c r="C416" s="98">
        <v>80</v>
      </c>
      <c r="D416" s="98"/>
      <c r="E416" s="98"/>
      <c r="F416" s="98"/>
      <c r="G416" s="98">
        <v>80</v>
      </c>
    </row>
    <row r="417" s="90" customFormat="1" ht="18" customHeight="1" spans="1:7">
      <c r="A417" s="99">
        <v>23303</v>
      </c>
      <c r="B417" s="100" t="s">
        <v>1913</v>
      </c>
      <c r="C417" s="101">
        <v>80</v>
      </c>
      <c r="D417" s="101"/>
      <c r="E417" s="101"/>
      <c r="F417" s="101"/>
      <c r="G417" s="101">
        <v>80</v>
      </c>
    </row>
    <row r="418" ht="18" customHeight="1" spans="1:7">
      <c r="A418" s="82">
        <v>2330301</v>
      </c>
      <c r="B418" s="102" t="s">
        <v>1914</v>
      </c>
      <c r="C418" s="80">
        <v>80</v>
      </c>
      <c r="D418" s="80"/>
      <c r="E418" s="80"/>
      <c r="F418" s="80"/>
      <c r="G418" s="80">
        <v>80</v>
      </c>
    </row>
    <row r="419" ht="17.45" customHeight="1" spans="1:1">
      <c r="A419" s="92"/>
    </row>
    <row r="420" ht="17.45" customHeight="1" spans="1:1">
      <c r="A420" s="92"/>
    </row>
    <row r="421" ht="17.45" customHeight="1" spans="1:1">
      <c r="A421" s="92"/>
    </row>
    <row r="422" ht="17.45" customHeight="1" spans="1:1">
      <c r="A422" s="92"/>
    </row>
    <row r="423" ht="17.45" customHeight="1" spans="1:1">
      <c r="A423" s="92"/>
    </row>
    <row r="424" ht="17.45" customHeight="1" spans="1:1">
      <c r="A424" s="92"/>
    </row>
    <row r="425" ht="17.45" customHeight="1" spans="1:1">
      <c r="A425" s="92"/>
    </row>
    <row r="426" ht="17.45" customHeight="1" spans="1:1">
      <c r="A426" s="92"/>
    </row>
    <row r="427" ht="17.45" customHeight="1" spans="1:1">
      <c r="A427" s="92"/>
    </row>
    <row r="428" ht="17.45" customHeight="1" spans="1:1">
      <c r="A428" s="92"/>
    </row>
    <row r="429" ht="17.45" customHeight="1" spans="1:1">
      <c r="A429" s="92"/>
    </row>
    <row r="430" ht="17.45" customHeight="1" spans="1:1">
      <c r="A430" s="92"/>
    </row>
    <row r="431" ht="17.45" customHeight="1" spans="1:1">
      <c r="A431" s="92"/>
    </row>
    <row r="432" ht="17.45" customHeight="1" spans="1:1">
      <c r="A432" s="92"/>
    </row>
    <row r="433" ht="17.45" customHeight="1" spans="1:1">
      <c r="A433" s="92"/>
    </row>
    <row r="434" ht="17.45" customHeight="1" spans="1:1">
      <c r="A434" s="92"/>
    </row>
    <row r="435" ht="17.45" customHeight="1" spans="1:1">
      <c r="A435" s="92"/>
    </row>
    <row r="436" ht="17.45" customHeight="1" spans="1:1">
      <c r="A436" s="92"/>
    </row>
    <row r="437" ht="17.45" customHeight="1" spans="1:1">
      <c r="A437" s="92"/>
    </row>
    <row r="438" ht="17.45" customHeight="1" spans="1:1">
      <c r="A438" s="92"/>
    </row>
    <row r="439" ht="17.45" customHeight="1" spans="1:1">
      <c r="A439" s="92"/>
    </row>
    <row r="440" ht="17.45" customHeight="1" spans="1:1">
      <c r="A440" s="92"/>
    </row>
    <row r="441" ht="17.45" customHeight="1" spans="1:1">
      <c r="A441" s="92"/>
    </row>
    <row r="442" ht="17.45" customHeight="1" spans="1:1">
      <c r="A442" s="92"/>
    </row>
    <row r="443" ht="17.45" customHeight="1" spans="1:1">
      <c r="A443" s="92"/>
    </row>
    <row r="444" ht="17.45" customHeight="1" spans="1:1">
      <c r="A444" s="92"/>
    </row>
    <row r="445" ht="17.45" customHeight="1" spans="1:1">
      <c r="A445" s="92"/>
    </row>
    <row r="446" ht="17.45" customHeight="1" spans="1:1">
      <c r="A446" s="92"/>
    </row>
    <row r="447" ht="17.45" customHeight="1" spans="1:1">
      <c r="A447" s="92"/>
    </row>
    <row r="448" ht="17.45" customHeight="1" spans="1:1">
      <c r="A448" s="92"/>
    </row>
    <row r="449" ht="17.45" customHeight="1" spans="1:1">
      <c r="A449" s="92"/>
    </row>
    <row r="450" ht="17.45" customHeight="1" spans="1:1">
      <c r="A450" s="92"/>
    </row>
    <row r="451" ht="17.45" customHeight="1" spans="1:1">
      <c r="A451" s="92"/>
    </row>
    <row r="452" ht="17.45" customHeight="1" spans="1:1">
      <c r="A452" s="92"/>
    </row>
    <row r="453" ht="17.45" customHeight="1" spans="1:1">
      <c r="A453" s="92"/>
    </row>
    <row r="454" ht="17.45" customHeight="1" spans="1:1">
      <c r="A454" s="92"/>
    </row>
    <row r="455" ht="17.45" customHeight="1" spans="1:1">
      <c r="A455" s="92"/>
    </row>
    <row r="456" ht="17.45" customHeight="1" spans="1:1">
      <c r="A456" s="92"/>
    </row>
    <row r="457" ht="17.45" customHeight="1" spans="1:1">
      <c r="A457" s="92"/>
    </row>
    <row r="458" ht="17.45" customHeight="1" spans="1:1">
      <c r="A458" s="92"/>
    </row>
    <row r="459" ht="17.45" customHeight="1" spans="1:1">
      <c r="A459" s="92"/>
    </row>
    <row r="460" ht="17.45" customHeight="1" spans="1:1">
      <c r="A460" s="92"/>
    </row>
  </sheetData>
  <autoFilter ref="A5:G418">
    <extLst/>
  </autoFilter>
  <mergeCells count="7">
    <mergeCell ref="A2:G2"/>
    <mergeCell ref="E4:F4"/>
    <mergeCell ref="A4:A5"/>
    <mergeCell ref="B4:B5"/>
    <mergeCell ref="C4:C5"/>
    <mergeCell ref="D4:D5"/>
    <mergeCell ref="G4:G5"/>
  </mergeCells>
  <printOptions horizontalCentered="1"/>
  <pageMargins left="0.786805555555556" right="0.511805555555556" top="0.747916666666667" bottom="0.747916666666667" header="0.313888888888889" footer="0.313888888888889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8"/>
  <sheetViews>
    <sheetView workbookViewId="0">
      <selection activeCell="Q10" sqref="Q10"/>
    </sheetView>
  </sheetViews>
  <sheetFormatPr defaultColWidth="9" defaultRowHeight="14.25"/>
  <cols>
    <col min="1" max="1" width="6.625" customWidth="1"/>
    <col min="2" max="2" width="23.625" customWidth="1"/>
    <col min="3" max="3" width="9.125" customWidth="1"/>
    <col min="4" max="4" width="8.125" customWidth="1"/>
    <col min="5" max="5" width="7.625" customWidth="1"/>
    <col min="6" max="7" width="7.875" customWidth="1"/>
    <col min="8" max="11" width="7.125" customWidth="1"/>
    <col min="12" max="13" width="8.125" customWidth="1"/>
    <col min="14" max="15" width="7.125" customWidth="1"/>
  </cols>
  <sheetData>
    <row r="1" ht="18.75" spans="1:15">
      <c r="A1" s="52" t="s">
        <v>42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ht="25.5" spans="1:15">
      <c r="A2" s="53" t="s">
        <v>37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ht="15" spans="1:1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71" t="s">
        <v>44</v>
      </c>
    </row>
    <row r="4" ht="48" spans="1:15">
      <c r="A4" s="57" t="s">
        <v>392</v>
      </c>
      <c r="B4" s="59" t="s">
        <v>1528</v>
      </c>
      <c r="C4" s="59" t="s">
        <v>215</v>
      </c>
      <c r="D4" s="60" t="s">
        <v>1915</v>
      </c>
      <c r="E4" s="60" t="s">
        <v>1916</v>
      </c>
      <c r="F4" s="60" t="s">
        <v>1917</v>
      </c>
      <c r="G4" s="60" t="s">
        <v>1918</v>
      </c>
      <c r="H4" s="60" t="s">
        <v>1919</v>
      </c>
      <c r="I4" s="60" t="s">
        <v>1920</v>
      </c>
      <c r="J4" s="60" t="s">
        <v>1921</v>
      </c>
      <c r="K4" s="60" t="s">
        <v>1922</v>
      </c>
      <c r="L4" s="60" t="s">
        <v>1923</v>
      </c>
      <c r="M4" s="60" t="s">
        <v>1924</v>
      </c>
      <c r="N4" s="60" t="s">
        <v>1925</v>
      </c>
      <c r="O4" s="60" t="s">
        <v>1926</v>
      </c>
    </row>
    <row r="5" ht="16.5" spans="1:15">
      <c r="A5" s="61"/>
      <c r="B5" s="62" t="s">
        <v>394</v>
      </c>
      <c r="C5" s="63">
        <v>733791.164114</v>
      </c>
      <c r="D5" s="63">
        <v>86435.830144</v>
      </c>
      <c r="E5" s="63">
        <v>186539.044932</v>
      </c>
      <c r="F5" s="63">
        <v>68785.188871</v>
      </c>
      <c r="G5" s="63">
        <v>0</v>
      </c>
      <c r="H5" s="63">
        <v>215622.212083</v>
      </c>
      <c r="I5" s="63">
        <v>8561.072244</v>
      </c>
      <c r="J5" s="63">
        <v>43169.7</v>
      </c>
      <c r="K5" s="63">
        <v>33522.30464</v>
      </c>
      <c r="L5" s="63">
        <v>14733</v>
      </c>
      <c r="M5" s="63">
        <v>17310</v>
      </c>
      <c r="N5" s="63">
        <v>0</v>
      </c>
      <c r="O5" s="63">
        <v>59112.8112</v>
      </c>
    </row>
    <row r="6" ht="16.5" spans="1:15">
      <c r="A6" s="61"/>
      <c r="B6" s="78" t="s">
        <v>409</v>
      </c>
      <c r="C6" s="65">
        <v>63487.326692</v>
      </c>
      <c r="D6" s="65">
        <v>34188.401983</v>
      </c>
      <c r="E6" s="65">
        <v>15530.708276</v>
      </c>
      <c r="F6" s="65">
        <v>622.9618</v>
      </c>
      <c r="G6" s="65">
        <v>0</v>
      </c>
      <c r="H6" s="65">
        <v>3660.401968</v>
      </c>
      <c r="I6" s="65">
        <v>0</v>
      </c>
      <c r="J6" s="65">
        <v>0</v>
      </c>
      <c r="K6" s="65">
        <v>2779.512665</v>
      </c>
      <c r="L6" s="65">
        <v>0</v>
      </c>
      <c r="M6" s="65">
        <v>0</v>
      </c>
      <c r="N6" s="65">
        <v>0</v>
      </c>
      <c r="O6" s="65">
        <v>6705.34</v>
      </c>
    </row>
    <row r="7" ht="16.5" spans="1:15">
      <c r="A7" s="310" t="s">
        <v>410</v>
      </c>
      <c r="B7" s="72" t="s">
        <v>411</v>
      </c>
      <c r="C7" s="80">
        <v>1749.59357</v>
      </c>
      <c r="D7" s="80">
        <v>1191.844182</v>
      </c>
      <c r="E7" s="80">
        <v>406.333512</v>
      </c>
      <c r="F7" s="80">
        <v>8</v>
      </c>
      <c r="G7" s="80"/>
      <c r="H7" s="80">
        <v>39.9969</v>
      </c>
      <c r="I7" s="80"/>
      <c r="J7" s="80"/>
      <c r="K7" s="80">
        <v>103.418976</v>
      </c>
      <c r="L7" s="80"/>
      <c r="M7" s="80"/>
      <c r="N7" s="80"/>
      <c r="O7" s="80"/>
    </row>
    <row r="8" ht="16.5" spans="1:15">
      <c r="A8" s="310" t="s">
        <v>412</v>
      </c>
      <c r="B8" s="72" t="s">
        <v>413</v>
      </c>
      <c r="C8" s="80">
        <v>409.211462</v>
      </c>
      <c r="D8" s="80">
        <v>205.655892</v>
      </c>
      <c r="E8" s="80">
        <v>63.45807</v>
      </c>
      <c r="F8" s="80">
        <v>2</v>
      </c>
      <c r="G8" s="80"/>
      <c r="H8" s="80">
        <v>23.004</v>
      </c>
      <c r="I8" s="80"/>
      <c r="J8" s="80"/>
      <c r="K8" s="80">
        <v>3.0135</v>
      </c>
      <c r="L8" s="80"/>
      <c r="M8" s="80"/>
      <c r="N8" s="80"/>
      <c r="O8" s="80">
        <v>112.08</v>
      </c>
    </row>
    <row r="9" ht="16.5" spans="1:15">
      <c r="A9" s="310" t="s">
        <v>414</v>
      </c>
      <c r="B9" s="72" t="s">
        <v>415</v>
      </c>
      <c r="C9" s="80">
        <v>698.969007</v>
      </c>
      <c r="D9" s="80">
        <v>353.882516</v>
      </c>
      <c r="E9" s="80">
        <v>111.753222</v>
      </c>
      <c r="F9" s="80">
        <v>3</v>
      </c>
      <c r="G9" s="80"/>
      <c r="H9" s="80">
        <v>26.982</v>
      </c>
      <c r="I9" s="80"/>
      <c r="J9" s="80"/>
      <c r="K9" s="80">
        <v>13.351269</v>
      </c>
      <c r="L9" s="80"/>
      <c r="M9" s="80"/>
      <c r="N9" s="80"/>
      <c r="O9" s="80">
        <v>190</v>
      </c>
    </row>
    <row r="10" ht="16.5" spans="1:15">
      <c r="A10" s="310" t="s">
        <v>416</v>
      </c>
      <c r="B10" s="72" t="s">
        <v>417</v>
      </c>
      <c r="C10" s="80">
        <v>2541.186205</v>
      </c>
      <c r="D10" s="80">
        <v>978.547237</v>
      </c>
      <c r="E10" s="80">
        <v>1452.90627</v>
      </c>
      <c r="F10" s="80">
        <v>1</v>
      </c>
      <c r="G10" s="80"/>
      <c r="H10" s="80">
        <v>35.66328</v>
      </c>
      <c r="I10" s="80"/>
      <c r="J10" s="80"/>
      <c r="K10" s="80">
        <v>73.069418</v>
      </c>
      <c r="L10" s="80"/>
      <c r="M10" s="80"/>
      <c r="N10" s="80"/>
      <c r="O10" s="80"/>
    </row>
    <row r="11" ht="16.5" spans="1:15">
      <c r="A11" s="310" t="s">
        <v>418</v>
      </c>
      <c r="B11" s="72" t="s">
        <v>419</v>
      </c>
      <c r="C11" s="80">
        <v>1253.547671</v>
      </c>
      <c r="D11" s="80">
        <v>616.3908</v>
      </c>
      <c r="E11" s="80">
        <v>553.770538</v>
      </c>
      <c r="F11" s="80">
        <v>5</v>
      </c>
      <c r="G11" s="80"/>
      <c r="H11" s="80">
        <v>41.6736</v>
      </c>
      <c r="I11" s="80"/>
      <c r="J11" s="80"/>
      <c r="K11" s="80">
        <v>36.712733</v>
      </c>
      <c r="L11" s="80"/>
      <c r="M11" s="80"/>
      <c r="N11" s="80"/>
      <c r="O11" s="80"/>
    </row>
    <row r="12" ht="16.5" spans="1:15">
      <c r="A12" s="310" t="s">
        <v>420</v>
      </c>
      <c r="B12" s="72" t="s">
        <v>421</v>
      </c>
      <c r="C12" s="80">
        <v>592.24972</v>
      </c>
      <c r="D12" s="80">
        <v>217.802544</v>
      </c>
      <c r="E12" s="80">
        <v>331.746896</v>
      </c>
      <c r="F12" s="80">
        <v>1.88</v>
      </c>
      <c r="G12" s="80"/>
      <c r="H12" s="80">
        <v>11.502</v>
      </c>
      <c r="I12" s="80"/>
      <c r="J12" s="80"/>
      <c r="K12" s="80">
        <v>29.31828</v>
      </c>
      <c r="L12" s="80"/>
      <c r="M12" s="80"/>
      <c r="N12" s="80"/>
      <c r="O12" s="80"/>
    </row>
    <row r="13" ht="16.5" spans="1:15">
      <c r="A13" s="310" t="s">
        <v>422</v>
      </c>
      <c r="B13" s="72" t="s">
        <v>423</v>
      </c>
      <c r="C13" s="80">
        <v>222.942223</v>
      </c>
      <c r="D13" s="80">
        <v>121.191076</v>
      </c>
      <c r="E13" s="80">
        <v>101.751147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16.5" spans="1:15">
      <c r="A14" s="310" t="s">
        <v>424</v>
      </c>
      <c r="B14" s="72" t="s">
        <v>425</v>
      </c>
      <c r="C14" s="80">
        <v>346.957075</v>
      </c>
      <c r="D14" s="80">
        <v>147.048273</v>
      </c>
      <c r="E14" s="80">
        <v>26.968802</v>
      </c>
      <c r="F14" s="80"/>
      <c r="G14" s="80"/>
      <c r="H14" s="80">
        <v>5.94</v>
      </c>
      <c r="I14" s="80"/>
      <c r="J14" s="80"/>
      <c r="K14" s="80"/>
      <c r="L14" s="80"/>
      <c r="M14" s="80"/>
      <c r="N14" s="80"/>
      <c r="O14" s="80">
        <v>167</v>
      </c>
    </row>
    <row r="15" ht="16.5" spans="1:15">
      <c r="A15" s="310" t="s">
        <v>426</v>
      </c>
      <c r="B15" s="72" t="s">
        <v>427</v>
      </c>
      <c r="C15" s="80">
        <v>2042.051282</v>
      </c>
      <c r="D15" s="80">
        <v>1121.438796</v>
      </c>
      <c r="E15" s="80">
        <v>615.182346</v>
      </c>
      <c r="F15" s="80">
        <v>10</v>
      </c>
      <c r="G15" s="80"/>
      <c r="H15" s="80">
        <v>31.8888</v>
      </c>
      <c r="I15" s="80"/>
      <c r="J15" s="80"/>
      <c r="K15" s="80">
        <v>263.54134</v>
      </c>
      <c r="L15" s="80"/>
      <c r="M15" s="80"/>
      <c r="N15" s="80"/>
      <c r="O15" s="80"/>
    </row>
    <row r="16" ht="16.5" spans="1:15">
      <c r="A16" s="310" t="s">
        <v>428</v>
      </c>
      <c r="B16" s="72" t="s">
        <v>429</v>
      </c>
      <c r="C16" s="80">
        <v>1563.9887</v>
      </c>
      <c r="D16" s="80">
        <v>828.077857</v>
      </c>
      <c r="E16" s="80">
        <v>505.08502</v>
      </c>
      <c r="F16" s="80"/>
      <c r="G16" s="80"/>
      <c r="H16" s="80">
        <v>34.157208</v>
      </c>
      <c r="I16" s="80"/>
      <c r="J16" s="80"/>
      <c r="K16" s="80">
        <v>196.668615</v>
      </c>
      <c r="L16" s="80"/>
      <c r="M16" s="80"/>
      <c r="N16" s="80"/>
      <c r="O16" s="80"/>
    </row>
    <row r="17" ht="16.5" spans="1:15">
      <c r="A17" s="310" t="s">
        <v>430</v>
      </c>
      <c r="B17" s="72" t="s">
        <v>431</v>
      </c>
      <c r="C17" s="80">
        <v>2663.187172</v>
      </c>
      <c r="D17" s="80">
        <v>1819.314648</v>
      </c>
      <c r="E17" s="80">
        <v>542.536066</v>
      </c>
      <c r="F17" s="80">
        <v>15</v>
      </c>
      <c r="G17" s="80"/>
      <c r="H17" s="80">
        <v>123.719088</v>
      </c>
      <c r="I17" s="80"/>
      <c r="J17" s="80"/>
      <c r="K17" s="80">
        <v>162.61737</v>
      </c>
      <c r="L17" s="80"/>
      <c r="M17" s="80"/>
      <c r="N17" s="80"/>
      <c r="O17" s="80"/>
    </row>
    <row r="18" ht="16.5" spans="1:15">
      <c r="A18" s="310" t="s">
        <v>432</v>
      </c>
      <c r="B18" s="72" t="s">
        <v>433</v>
      </c>
      <c r="C18" s="80">
        <v>1897.923808</v>
      </c>
      <c r="D18" s="80"/>
      <c r="E18" s="80"/>
      <c r="F18" s="80"/>
      <c r="G18" s="80"/>
      <c r="H18" s="80">
        <v>1894.910308</v>
      </c>
      <c r="I18" s="80"/>
      <c r="J18" s="80"/>
      <c r="K18" s="80">
        <v>3.0135</v>
      </c>
      <c r="L18" s="80"/>
      <c r="M18" s="80"/>
      <c r="N18" s="80"/>
      <c r="O18" s="80"/>
    </row>
    <row r="19" ht="16.5" spans="1:15">
      <c r="A19" s="310" t="s">
        <v>434</v>
      </c>
      <c r="B19" s="72" t="s">
        <v>435</v>
      </c>
      <c r="C19" s="80">
        <v>345.773435</v>
      </c>
      <c r="D19" s="80">
        <v>253.897861</v>
      </c>
      <c r="E19" s="80">
        <v>67.457674</v>
      </c>
      <c r="F19" s="80"/>
      <c r="G19" s="80"/>
      <c r="H19" s="80">
        <v>18.4032</v>
      </c>
      <c r="I19" s="80"/>
      <c r="J19" s="80"/>
      <c r="K19" s="80">
        <v>6.0147</v>
      </c>
      <c r="L19" s="80"/>
      <c r="M19" s="80"/>
      <c r="N19" s="80"/>
      <c r="O19" s="80"/>
    </row>
    <row r="20" ht="16.5" spans="1:15">
      <c r="A20" s="310" t="s">
        <v>436</v>
      </c>
      <c r="B20" s="72" t="s">
        <v>437</v>
      </c>
      <c r="C20" s="80">
        <v>929.529639</v>
      </c>
      <c r="D20" s="80">
        <v>612.938751</v>
      </c>
      <c r="E20" s="80">
        <v>249.389004</v>
      </c>
      <c r="F20" s="80">
        <v>2</v>
      </c>
      <c r="G20" s="80"/>
      <c r="H20" s="80">
        <v>28.8168</v>
      </c>
      <c r="I20" s="80"/>
      <c r="J20" s="80"/>
      <c r="K20" s="80">
        <v>29.385084</v>
      </c>
      <c r="L20" s="80"/>
      <c r="M20" s="80"/>
      <c r="N20" s="80"/>
      <c r="O20" s="80">
        <v>7</v>
      </c>
    </row>
    <row r="21" ht="16.5" spans="1:15">
      <c r="A21" s="310" t="s">
        <v>438</v>
      </c>
      <c r="B21" s="72" t="s">
        <v>439</v>
      </c>
      <c r="C21" s="80">
        <v>1658.316558</v>
      </c>
      <c r="D21" s="80">
        <v>663.442412</v>
      </c>
      <c r="E21" s="80">
        <v>868.420296</v>
      </c>
      <c r="F21" s="80">
        <v>23.98</v>
      </c>
      <c r="G21" s="80"/>
      <c r="H21" s="80">
        <v>26.91</v>
      </c>
      <c r="I21" s="80"/>
      <c r="J21" s="80"/>
      <c r="K21" s="80">
        <v>75.56385</v>
      </c>
      <c r="L21" s="80"/>
      <c r="M21" s="80"/>
      <c r="N21" s="80"/>
      <c r="O21" s="80"/>
    </row>
    <row r="22" ht="16.5" spans="1:15">
      <c r="A22" s="310" t="s">
        <v>440</v>
      </c>
      <c r="B22" s="72" t="s">
        <v>441</v>
      </c>
      <c r="C22" s="80">
        <v>4663.718582</v>
      </c>
      <c r="D22" s="80">
        <v>2412.399976</v>
      </c>
      <c r="E22" s="80">
        <v>1538.267136</v>
      </c>
      <c r="F22" s="80">
        <v>302.3218</v>
      </c>
      <c r="G22" s="80"/>
      <c r="H22" s="80">
        <v>119.871852</v>
      </c>
      <c r="I22" s="80"/>
      <c r="J22" s="80"/>
      <c r="K22" s="80">
        <v>290.857818</v>
      </c>
      <c r="L22" s="80"/>
      <c r="M22" s="80"/>
      <c r="N22" s="80"/>
      <c r="O22" s="80"/>
    </row>
    <row r="23" ht="16.5" spans="1:15">
      <c r="A23" s="310" t="s">
        <v>442</v>
      </c>
      <c r="B23" s="72" t="s">
        <v>443</v>
      </c>
      <c r="C23" s="80">
        <v>24935.561446</v>
      </c>
      <c r="D23" s="80">
        <v>13055.766672</v>
      </c>
      <c r="E23" s="80">
        <v>4897.757274</v>
      </c>
      <c r="F23" s="80">
        <v>60</v>
      </c>
      <c r="G23" s="80"/>
      <c r="H23" s="80">
        <v>71.824572</v>
      </c>
      <c r="I23" s="80"/>
      <c r="J23" s="80"/>
      <c r="K23" s="80">
        <v>680.952928</v>
      </c>
      <c r="L23" s="80"/>
      <c r="M23" s="80"/>
      <c r="N23" s="80"/>
      <c r="O23" s="80">
        <v>6169.26</v>
      </c>
    </row>
    <row r="24" ht="16.5" spans="1:15">
      <c r="A24" s="310" t="s">
        <v>444</v>
      </c>
      <c r="B24" s="72" t="s">
        <v>445</v>
      </c>
      <c r="C24" s="80">
        <v>2335.032747</v>
      </c>
      <c r="D24" s="80">
        <v>1554.952809</v>
      </c>
      <c r="E24" s="80">
        <v>565.109278</v>
      </c>
      <c r="F24" s="80">
        <v>20</v>
      </c>
      <c r="G24" s="80"/>
      <c r="H24" s="80">
        <v>46.032</v>
      </c>
      <c r="I24" s="80"/>
      <c r="J24" s="80"/>
      <c r="K24" s="80">
        <v>148.93866</v>
      </c>
      <c r="L24" s="80"/>
      <c r="M24" s="80"/>
      <c r="N24" s="80"/>
      <c r="O24" s="80"/>
    </row>
    <row r="25" ht="16.5" spans="1:15">
      <c r="A25" s="310" t="s">
        <v>446</v>
      </c>
      <c r="B25" s="72" t="s">
        <v>447</v>
      </c>
      <c r="C25" s="80">
        <v>579.79244</v>
      </c>
      <c r="D25" s="80">
        <v>361.6116</v>
      </c>
      <c r="E25" s="80">
        <v>115.72858</v>
      </c>
      <c r="F25" s="80">
        <v>1.78</v>
      </c>
      <c r="G25" s="80"/>
      <c r="H25" s="80">
        <v>15.996</v>
      </c>
      <c r="I25" s="80"/>
      <c r="J25" s="80"/>
      <c r="K25" s="80">
        <v>24.67626</v>
      </c>
      <c r="L25" s="80"/>
      <c r="M25" s="80"/>
      <c r="N25" s="80"/>
      <c r="O25" s="80">
        <v>60</v>
      </c>
    </row>
    <row r="26" ht="16.5" spans="1:15">
      <c r="A26" s="310" t="s">
        <v>448</v>
      </c>
      <c r="B26" s="72" t="s">
        <v>449</v>
      </c>
      <c r="C26" s="80">
        <v>3985.398078</v>
      </c>
      <c r="D26" s="80">
        <v>2445.982909</v>
      </c>
      <c r="E26" s="80">
        <v>1269.168873</v>
      </c>
      <c r="F26" s="80">
        <v>156</v>
      </c>
      <c r="G26" s="80"/>
      <c r="H26" s="80">
        <v>69.012</v>
      </c>
      <c r="I26" s="80"/>
      <c r="J26" s="80"/>
      <c r="K26" s="80">
        <v>45.234296</v>
      </c>
      <c r="L26" s="80"/>
      <c r="M26" s="80"/>
      <c r="N26" s="80"/>
      <c r="O26" s="80"/>
    </row>
    <row r="27" ht="16.5" spans="1:15">
      <c r="A27" s="310" t="s">
        <v>450</v>
      </c>
      <c r="B27" s="72" t="s">
        <v>451</v>
      </c>
      <c r="C27" s="80">
        <v>441.955792</v>
      </c>
      <c r="D27" s="80">
        <v>228.362688</v>
      </c>
      <c r="E27" s="80">
        <v>197.491504</v>
      </c>
      <c r="F27" s="80"/>
      <c r="G27" s="80"/>
      <c r="H27" s="80">
        <v>15.8712</v>
      </c>
      <c r="I27" s="80"/>
      <c r="J27" s="80"/>
      <c r="K27" s="80">
        <v>0.2304</v>
      </c>
      <c r="L27" s="80"/>
      <c r="M27" s="80"/>
      <c r="N27" s="80"/>
      <c r="O27" s="80"/>
    </row>
    <row r="28" ht="16.5" spans="1:15">
      <c r="A28" s="310" t="s">
        <v>452</v>
      </c>
      <c r="B28" s="72" t="s">
        <v>453</v>
      </c>
      <c r="C28" s="80">
        <v>6630.442802</v>
      </c>
      <c r="D28" s="80">
        <v>4915.983156</v>
      </c>
      <c r="E28" s="80">
        <v>960.426768</v>
      </c>
      <c r="F28" s="80">
        <v>11</v>
      </c>
      <c r="G28" s="80"/>
      <c r="H28" s="80">
        <v>258.312</v>
      </c>
      <c r="I28" s="80"/>
      <c r="J28" s="80"/>
      <c r="K28" s="80">
        <v>484.720878</v>
      </c>
      <c r="L28" s="80"/>
      <c r="M28" s="80"/>
      <c r="N28" s="80"/>
      <c r="O28" s="80"/>
    </row>
    <row r="29" ht="16.5" spans="1:15">
      <c r="A29" s="310" t="s">
        <v>454</v>
      </c>
      <c r="B29" s="72" t="s">
        <v>455</v>
      </c>
      <c r="C29" s="80">
        <v>774.75075</v>
      </c>
      <c r="D29" s="80"/>
      <c r="E29" s="80"/>
      <c r="F29" s="80"/>
      <c r="G29" s="80"/>
      <c r="H29" s="80">
        <v>719.91516</v>
      </c>
      <c r="I29" s="80"/>
      <c r="J29" s="80"/>
      <c r="K29" s="80">
        <v>54.83559</v>
      </c>
      <c r="L29" s="80"/>
      <c r="M29" s="80"/>
      <c r="N29" s="80"/>
      <c r="O29" s="80"/>
    </row>
    <row r="30" ht="16.5" spans="1:15">
      <c r="A30" s="310" t="s">
        <v>456</v>
      </c>
      <c r="B30" s="72" t="s">
        <v>457</v>
      </c>
      <c r="C30" s="80">
        <v>225.246528</v>
      </c>
      <c r="D30" s="80">
        <v>81.869328</v>
      </c>
      <c r="E30" s="80">
        <v>90</v>
      </c>
      <c r="F30" s="80"/>
      <c r="G30" s="80"/>
      <c r="H30" s="80"/>
      <c r="I30" s="80"/>
      <c r="J30" s="80"/>
      <c r="K30" s="80">
        <v>53.3772</v>
      </c>
      <c r="L30" s="80"/>
      <c r="M30" s="80"/>
      <c r="N30" s="80"/>
      <c r="O30" s="80"/>
    </row>
    <row r="31" ht="16.5" spans="1:15">
      <c r="A31" s="69"/>
      <c r="B31" s="78" t="s">
        <v>458</v>
      </c>
      <c r="C31" s="81">
        <v>11312.144508</v>
      </c>
      <c r="D31" s="81">
        <v>2479.231742</v>
      </c>
      <c r="E31" s="81">
        <v>527.216051</v>
      </c>
      <c r="F31" s="81">
        <v>74.6124</v>
      </c>
      <c r="G31" s="81">
        <v>0</v>
      </c>
      <c r="H31" s="81">
        <v>7216.346845</v>
      </c>
      <c r="I31" s="81">
        <v>20.62</v>
      </c>
      <c r="J31" s="81">
        <v>85</v>
      </c>
      <c r="K31" s="81">
        <v>891.11747</v>
      </c>
      <c r="L31" s="81">
        <v>0</v>
      </c>
      <c r="M31" s="81">
        <v>0</v>
      </c>
      <c r="N31" s="81">
        <v>0</v>
      </c>
      <c r="O31" s="81">
        <v>18</v>
      </c>
    </row>
    <row r="32" ht="16.5" spans="1:15">
      <c r="A32" s="66" t="s">
        <v>459</v>
      </c>
      <c r="B32" s="72" t="s">
        <v>460</v>
      </c>
      <c r="C32" s="80">
        <v>1176.040601</v>
      </c>
      <c r="D32" s="80">
        <v>770.848056</v>
      </c>
      <c r="E32" s="80">
        <v>183.592404</v>
      </c>
      <c r="F32" s="80">
        <v>5.75</v>
      </c>
      <c r="G32" s="80"/>
      <c r="H32" s="80">
        <v>32.140584</v>
      </c>
      <c r="I32" s="80"/>
      <c r="J32" s="80">
        <v>85</v>
      </c>
      <c r="K32" s="80">
        <v>98.709557</v>
      </c>
      <c r="L32" s="80"/>
      <c r="M32" s="80"/>
      <c r="N32" s="80"/>
      <c r="O32" s="80"/>
    </row>
    <row r="33" ht="16.5" spans="1:15">
      <c r="A33" s="79" t="s">
        <v>461</v>
      </c>
      <c r="B33" s="72" t="s">
        <v>462</v>
      </c>
      <c r="C33" s="80">
        <v>606.86271</v>
      </c>
      <c r="D33" s="80"/>
      <c r="E33" s="80"/>
      <c r="F33" s="80"/>
      <c r="G33" s="80"/>
      <c r="H33" s="80">
        <v>529.06206</v>
      </c>
      <c r="I33" s="80"/>
      <c r="J33" s="80"/>
      <c r="K33" s="80">
        <v>77.80065</v>
      </c>
      <c r="L33" s="80"/>
      <c r="M33" s="80"/>
      <c r="N33" s="80"/>
      <c r="O33" s="80"/>
    </row>
    <row r="34" ht="16.5" spans="1:15">
      <c r="A34" s="79" t="s">
        <v>463</v>
      </c>
      <c r="B34" s="72" t="s">
        <v>464</v>
      </c>
      <c r="C34" s="80">
        <v>1976.524729</v>
      </c>
      <c r="D34" s="80"/>
      <c r="E34" s="80"/>
      <c r="F34" s="80"/>
      <c r="G34" s="80"/>
      <c r="H34" s="80">
        <v>1872.051729</v>
      </c>
      <c r="I34" s="80">
        <v>1</v>
      </c>
      <c r="J34" s="80"/>
      <c r="K34" s="80">
        <v>103.473</v>
      </c>
      <c r="L34" s="80"/>
      <c r="M34" s="80"/>
      <c r="N34" s="80"/>
      <c r="O34" s="80"/>
    </row>
    <row r="35" ht="16.5" spans="1:15">
      <c r="A35" s="79" t="s">
        <v>465</v>
      </c>
      <c r="B35" s="72" t="s">
        <v>466</v>
      </c>
      <c r="C35" s="80">
        <v>295.171839</v>
      </c>
      <c r="D35" s="80"/>
      <c r="E35" s="80"/>
      <c r="F35" s="80"/>
      <c r="G35" s="80"/>
      <c r="H35" s="80">
        <v>280.147371</v>
      </c>
      <c r="I35" s="80"/>
      <c r="J35" s="80"/>
      <c r="K35" s="80">
        <v>15.024468</v>
      </c>
      <c r="L35" s="80"/>
      <c r="M35" s="80"/>
      <c r="N35" s="80"/>
      <c r="O35" s="80"/>
    </row>
    <row r="36" ht="16.5" spans="1:15">
      <c r="A36" s="79" t="s">
        <v>467</v>
      </c>
      <c r="B36" s="72" t="s">
        <v>468</v>
      </c>
      <c r="C36" s="80">
        <v>657.821362</v>
      </c>
      <c r="D36" s="80"/>
      <c r="E36" s="80"/>
      <c r="F36" s="80"/>
      <c r="G36" s="80"/>
      <c r="H36" s="80">
        <v>606.655362</v>
      </c>
      <c r="I36" s="80">
        <v>2.5</v>
      </c>
      <c r="J36" s="80"/>
      <c r="K36" s="80">
        <v>48.666</v>
      </c>
      <c r="L36" s="80"/>
      <c r="M36" s="80"/>
      <c r="N36" s="80"/>
      <c r="O36" s="80"/>
    </row>
    <row r="37" ht="16.5" spans="1:15">
      <c r="A37" s="79" t="s">
        <v>469</v>
      </c>
      <c r="B37" s="72" t="s">
        <v>470</v>
      </c>
      <c r="C37" s="80">
        <v>336.455045</v>
      </c>
      <c r="D37" s="80"/>
      <c r="E37" s="80"/>
      <c r="F37" s="80"/>
      <c r="G37" s="80"/>
      <c r="H37" s="80">
        <v>285.239045</v>
      </c>
      <c r="I37" s="80">
        <v>3</v>
      </c>
      <c r="J37" s="80"/>
      <c r="K37" s="80">
        <v>48.216</v>
      </c>
      <c r="L37" s="80"/>
      <c r="M37" s="80"/>
      <c r="N37" s="80"/>
      <c r="O37" s="80"/>
    </row>
    <row r="38" ht="16.5" spans="1:15">
      <c r="A38" s="79" t="s">
        <v>471</v>
      </c>
      <c r="B38" s="72" t="s">
        <v>472</v>
      </c>
      <c r="C38" s="80">
        <v>91.292692</v>
      </c>
      <c r="D38" s="80"/>
      <c r="E38" s="80"/>
      <c r="F38" s="80"/>
      <c r="G38" s="80"/>
      <c r="H38" s="80">
        <v>47.889692</v>
      </c>
      <c r="I38" s="80">
        <v>0.2</v>
      </c>
      <c r="J38" s="80"/>
      <c r="K38" s="80">
        <v>43.203</v>
      </c>
      <c r="L38" s="80"/>
      <c r="M38" s="80"/>
      <c r="N38" s="80"/>
      <c r="O38" s="80"/>
    </row>
    <row r="39" ht="16.5" spans="1:15">
      <c r="A39" s="79" t="s">
        <v>473</v>
      </c>
      <c r="B39" s="72" t="s">
        <v>474</v>
      </c>
      <c r="C39" s="80">
        <v>668.690697</v>
      </c>
      <c r="D39" s="80"/>
      <c r="E39" s="80"/>
      <c r="F39" s="80"/>
      <c r="G39" s="80"/>
      <c r="H39" s="80">
        <v>521.617104</v>
      </c>
      <c r="I39" s="80">
        <v>0.6</v>
      </c>
      <c r="J39" s="80"/>
      <c r="K39" s="80">
        <v>146.473593</v>
      </c>
      <c r="L39" s="80"/>
      <c r="M39" s="80"/>
      <c r="N39" s="80"/>
      <c r="O39" s="80"/>
    </row>
    <row r="40" ht="16.5" spans="1:15">
      <c r="A40" s="79" t="s">
        <v>475</v>
      </c>
      <c r="B40" s="72" t="s">
        <v>476</v>
      </c>
      <c r="C40" s="80">
        <v>555.065091</v>
      </c>
      <c r="D40" s="80"/>
      <c r="E40" s="80"/>
      <c r="F40" s="80"/>
      <c r="G40" s="80"/>
      <c r="H40" s="80">
        <v>494.492751</v>
      </c>
      <c r="I40" s="80"/>
      <c r="J40" s="80"/>
      <c r="K40" s="80">
        <v>60.57234</v>
      </c>
      <c r="L40" s="80"/>
      <c r="M40" s="80"/>
      <c r="N40" s="80"/>
      <c r="O40" s="80"/>
    </row>
    <row r="41" ht="16.5" spans="1:15">
      <c r="A41" s="79" t="s">
        <v>477</v>
      </c>
      <c r="B41" s="72" t="s">
        <v>478</v>
      </c>
      <c r="C41" s="80">
        <v>446.783359</v>
      </c>
      <c r="D41" s="80"/>
      <c r="E41" s="80"/>
      <c r="F41" s="80"/>
      <c r="G41" s="80"/>
      <c r="H41" s="80">
        <v>441.783359</v>
      </c>
      <c r="I41" s="80">
        <v>5</v>
      </c>
      <c r="J41" s="80"/>
      <c r="K41" s="80"/>
      <c r="L41" s="80"/>
      <c r="M41" s="80"/>
      <c r="N41" s="80"/>
      <c r="O41" s="80"/>
    </row>
    <row r="42" ht="16.5" spans="1:15">
      <c r="A42" s="79" t="s">
        <v>479</v>
      </c>
      <c r="B42" s="72" t="s">
        <v>480</v>
      </c>
      <c r="C42" s="80">
        <v>430.189643</v>
      </c>
      <c r="D42" s="80"/>
      <c r="E42" s="80"/>
      <c r="F42" s="80"/>
      <c r="G42" s="80"/>
      <c r="H42" s="80">
        <v>405.473654</v>
      </c>
      <c r="I42" s="80"/>
      <c r="J42" s="80"/>
      <c r="K42" s="80">
        <v>24.715989</v>
      </c>
      <c r="L42" s="80"/>
      <c r="M42" s="80"/>
      <c r="N42" s="80"/>
      <c r="O42" s="80"/>
    </row>
    <row r="43" ht="16.5" spans="1:15">
      <c r="A43" s="79" t="s">
        <v>481</v>
      </c>
      <c r="B43" s="72" t="s">
        <v>482</v>
      </c>
      <c r="C43" s="80">
        <v>2095.530192</v>
      </c>
      <c r="D43" s="80">
        <v>1475.391271</v>
      </c>
      <c r="E43" s="80">
        <v>239.966252</v>
      </c>
      <c r="F43" s="80">
        <v>67.8624</v>
      </c>
      <c r="G43" s="80"/>
      <c r="H43" s="80">
        <v>136.263396</v>
      </c>
      <c r="I43" s="80"/>
      <c r="J43" s="80"/>
      <c r="K43" s="80">
        <v>176.046873</v>
      </c>
      <c r="L43" s="80"/>
      <c r="M43" s="80"/>
      <c r="N43" s="80"/>
      <c r="O43" s="80"/>
    </row>
    <row r="44" ht="16.5" spans="1:15">
      <c r="A44" s="79" t="s">
        <v>483</v>
      </c>
      <c r="B44" s="72" t="s">
        <v>484</v>
      </c>
      <c r="C44" s="80">
        <v>1128.381548</v>
      </c>
      <c r="D44" s="80"/>
      <c r="E44" s="80"/>
      <c r="F44" s="80"/>
      <c r="G44" s="80"/>
      <c r="H44" s="80">
        <v>1078.179048</v>
      </c>
      <c r="I44" s="80">
        <v>5</v>
      </c>
      <c r="J44" s="80"/>
      <c r="K44" s="80">
        <v>45.2025</v>
      </c>
      <c r="L44" s="80"/>
      <c r="M44" s="80"/>
      <c r="N44" s="80"/>
      <c r="O44" s="80"/>
    </row>
    <row r="45" ht="16.5" spans="1:15">
      <c r="A45" s="79" t="s">
        <v>485</v>
      </c>
      <c r="B45" s="72" t="s">
        <v>486</v>
      </c>
      <c r="C45" s="80">
        <v>156.75521</v>
      </c>
      <c r="D45" s="80"/>
      <c r="E45" s="80"/>
      <c r="F45" s="80"/>
      <c r="G45" s="80"/>
      <c r="H45" s="80">
        <v>150.94171</v>
      </c>
      <c r="I45" s="80">
        <v>2.8</v>
      </c>
      <c r="J45" s="80"/>
      <c r="K45" s="80">
        <v>3.0135</v>
      </c>
      <c r="L45" s="80"/>
      <c r="M45" s="80"/>
      <c r="N45" s="80"/>
      <c r="O45" s="80"/>
    </row>
    <row r="46" ht="16.5" spans="1:15">
      <c r="A46" s="79" t="s">
        <v>487</v>
      </c>
      <c r="B46" s="72" t="s">
        <v>488</v>
      </c>
      <c r="C46" s="80">
        <v>318.110872</v>
      </c>
      <c r="D46" s="80"/>
      <c r="E46" s="80"/>
      <c r="F46" s="80"/>
      <c r="G46" s="80"/>
      <c r="H46" s="80">
        <v>309.590872</v>
      </c>
      <c r="I46" s="80">
        <v>0.52</v>
      </c>
      <c r="J46" s="80"/>
      <c r="K46" s="80"/>
      <c r="L46" s="80"/>
      <c r="M46" s="80"/>
      <c r="N46" s="80"/>
      <c r="O46" s="80">
        <v>8</v>
      </c>
    </row>
    <row r="47" ht="16.5" spans="1:15">
      <c r="A47" s="79" t="s">
        <v>489</v>
      </c>
      <c r="B47" s="72" t="s">
        <v>490</v>
      </c>
      <c r="C47" s="80">
        <v>372.468918</v>
      </c>
      <c r="D47" s="80">
        <v>232.992415</v>
      </c>
      <c r="E47" s="80">
        <v>103.657395</v>
      </c>
      <c r="F47" s="80">
        <v>1</v>
      </c>
      <c r="G47" s="80"/>
      <c r="H47" s="80">
        <v>24.819108</v>
      </c>
      <c r="I47" s="80"/>
      <c r="J47" s="80"/>
      <c r="K47" s="80"/>
      <c r="L47" s="80"/>
      <c r="M47" s="80"/>
      <c r="N47" s="80"/>
      <c r="O47" s="80">
        <v>10</v>
      </c>
    </row>
    <row r="48" ht="16.5" spans="1:15">
      <c r="A48" s="82"/>
      <c r="B48" s="78" t="s">
        <v>491</v>
      </c>
      <c r="C48" s="83">
        <v>47967.442417</v>
      </c>
      <c r="D48" s="83">
        <v>4419.61441</v>
      </c>
      <c r="E48" s="83">
        <v>2011.141444</v>
      </c>
      <c r="F48" s="83">
        <v>207.3516</v>
      </c>
      <c r="G48" s="83">
        <v>0</v>
      </c>
      <c r="H48" s="83">
        <v>21769.227224</v>
      </c>
      <c r="I48" s="83">
        <v>3830.094408</v>
      </c>
      <c r="J48" s="83">
        <v>0</v>
      </c>
      <c r="K48" s="83">
        <v>6672.993331</v>
      </c>
      <c r="L48" s="83">
        <v>0</v>
      </c>
      <c r="M48" s="83">
        <v>0</v>
      </c>
      <c r="N48" s="83">
        <v>0</v>
      </c>
      <c r="O48" s="83">
        <v>9057.02</v>
      </c>
    </row>
    <row r="49" ht="16.5" spans="1:15">
      <c r="A49" s="79" t="s">
        <v>492</v>
      </c>
      <c r="B49" s="72" t="s">
        <v>493</v>
      </c>
      <c r="C49" s="80">
        <v>8530.436257</v>
      </c>
      <c r="D49" s="80">
        <v>682.197846</v>
      </c>
      <c r="E49" s="80">
        <v>90.381262</v>
      </c>
      <c r="F49" s="80">
        <v>3.8304</v>
      </c>
      <c r="G49" s="80"/>
      <c r="H49" s="80">
        <v>69.012</v>
      </c>
      <c r="I49" s="80"/>
      <c r="J49" s="80"/>
      <c r="K49" s="80">
        <v>127.994749</v>
      </c>
      <c r="L49" s="80"/>
      <c r="M49" s="80"/>
      <c r="N49" s="80"/>
      <c r="O49" s="80">
        <v>7557.02</v>
      </c>
    </row>
    <row r="50" ht="16.5" spans="1:15">
      <c r="A50" s="79" t="s">
        <v>494</v>
      </c>
      <c r="B50" s="72" t="s">
        <v>495</v>
      </c>
      <c r="C50" s="80">
        <v>304.922423</v>
      </c>
      <c r="D50" s="80"/>
      <c r="E50" s="80"/>
      <c r="F50" s="80"/>
      <c r="G50" s="80"/>
      <c r="H50" s="80">
        <v>289.854923</v>
      </c>
      <c r="I50" s="80"/>
      <c r="J50" s="80"/>
      <c r="K50" s="80">
        <v>15.0675</v>
      </c>
      <c r="L50" s="80"/>
      <c r="M50" s="80"/>
      <c r="N50" s="80"/>
      <c r="O50" s="80"/>
    </row>
    <row r="51" ht="16.5" spans="1:15">
      <c r="A51" s="79" t="s">
        <v>496</v>
      </c>
      <c r="B51" s="72" t="s">
        <v>497</v>
      </c>
      <c r="C51" s="80">
        <v>2146.265006</v>
      </c>
      <c r="D51" s="80"/>
      <c r="E51" s="80"/>
      <c r="F51" s="80"/>
      <c r="G51" s="80"/>
      <c r="H51" s="80">
        <v>483.422933</v>
      </c>
      <c r="I51" s="80">
        <v>1048.760073</v>
      </c>
      <c r="J51" s="80"/>
      <c r="K51" s="80">
        <v>614.082</v>
      </c>
      <c r="L51" s="80"/>
      <c r="M51" s="80"/>
      <c r="N51" s="80"/>
      <c r="O51" s="80"/>
    </row>
    <row r="52" ht="16.5" spans="1:15">
      <c r="A52" s="79" t="s">
        <v>498</v>
      </c>
      <c r="B52" s="72" t="s">
        <v>499</v>
      </c>
      <c r="C52" s="80">
        <v>2358.967143</v>
      </c>
      <c r="D52" s="80"/>
      <c r="E52" s="80"/>
      <c r="F52" s="80"/>
      <c r="G52" s="80"/>
      <c r="H52" s="80">
        <v>1292.237643</v>
      </c>
      <c r="I52" s="80"/>
      <c r="J52" s="80"/>
      <c r="K52" s="80">
        <v>1066.7295</v>
      </c>
      <c r="L52" s="80"/>
      <c r="M52" s="80"/>
      <c r="N52" s="80"/>
      <c r="O52" s="80"/>
    </row>
    <row r="53" ht="16.5" spans="1:15">
      <c r="A53" s="79" t="s">
        <v>500</v>
      </c>
      <c r="B53" s="72" t="s">
        <v>501</v>
      </c>
      <c r="C53" s="80">
        <v>135.429451</v>
      </c>
      <c r="D53" s="80"/>
      <c r="E53" s="80"/>
      <c r="F53" s="80"/>
      <c r="G53" s="80"/>
      <c r="H53" s="80">
        <v>107.441451</v>
      </c>
      <c r="I53" s="80">
        <v>0.504</v>
      </c>
      <c r="J53" s="80"/>
      <c r="K53" s="80">
        <v>27.484</v>
      </c>
      <c r="L53" s="80"/>
      <c r="M53" s="80"/>
      <c r="N53" s="80"/>
      <c r="O53" s="80"/>
    </row>
    <row r="54" ht="16.5" spans="1:15">
      <c r="A54" s="79" t="s">
        <v>502</v>
      </c>
      <c r="B54" s="72" t="s">
        <v>503</v>
      </c>
      <c r="C54" s="80">
        <v>1555.01319</v>
      </c>
      <c r="D54" s="80">
        <v>363.374436</v>
      </c>
      <c r="E54" s="80">
        <v>119.292782</v>
      </c>
      <c r="F54" s="80">
        <v>191.022</v>
      </c>
      <c r="G54" s="80"/>
      <c r="H54" s="80">
        <v>13.2444</v>
      </c>
      <c r="I54" s="80"/>
      <c r="J54" s="80"/>
      <c r="K54" s="80">
        <v>868.079572</v>
      </c>
      <c r="L54" s="80"/>
      <c r="M54" s="80"/>
      <c r="N54" s="80"/>
      <c r="O54" s="80"/>
    </row>
    <row r="55" ht="16.5" spans="1:15">
      <c r="A55" s="79" t="s">
        <v>504</v>
      </c>
      <c r="B55" s="72" t="s">
        <v>505</v>
      </c>
      <c r="C55" s="80">
        <v>2843.470298</v>
      </c>
      <c r="D55" s="80">
        <v>976.929074</v>
      </c>
      <c r="E55" s="80">
        <v>214.49904</v>
      </c>
      <c r="F55" s="80">
        <v>5.9472</v>
      </c>
      <c r="G55" s="80"/>
      <c r="H55" s="80">
        <v>118.523484</v>
      </c>
      <c r="I55" s="80"/>
      <c r="J55" s="80"/>
      <c r="K55" s="80">
        <v>27.5715</v>
      </c>
      <c r="L55" s="80"/>
      <c r="M55" s="80"/>
      <c r="N55" s="80"/>
      <c r="O55" s="80">
        <v>1500</v>
      </c>
    </row>
    <row r="56" ht="16.5" spans="1:15">
      <c r="A56" s="79" t="s">
        <v>506</v>
      </c>
      <c r="B56" s="72" t="s">
        <v>507</v>
      </c>
      <c r="C56" s="80">
        <v>1835.702347</v>
      </c>
      <c r="D56" s="80">
        <v>1176.381421</v>
      </c>
      <c r="E56" s="80">
        <v>485.933466</v>
      </c>
      <c r="F56" s="80"/>
      <c r="G56" s="80"/>
      <c r="H56" s="80">
        <v>66.4728</v>
      </c>
      <c r="I56" s="80"/>
      <c r="J56" s="80"/>
      <c r="K56" s="80">
        <v>106.91466</v>
      </c>
      <c r="L56" s="80"/>
      <c r="M56" s="80"/>
      <c r="N56" s="80"/>
      <c r="O56" s="80"/>
    </row>
    <row r="57" ht="16.5" spans="1:15">
      <c r="A57" s="79" t="s">
        <v>508</v>
      </c>
      <c r="B57" s="72" t="s">
        <v>509</v>
      </c>
      <c r="C57" s="80">
        <v>3706.571813</v>
      </c>
      <c r="D57" s="80"/>
      <c r="E57" s="80"/>
      <c r="F57" s="80"/>
      <c r="G57" s="80"/>
      <c r="H57" s="80">
        <v>3663.368813</v>
      </c>
      <c r="I57" s="80"/>
      <c r="J57" s="80"/>
      <c r="K57" s="80">
        <v>43.203</v>
      </c>
      <c r="L57" s="80"/>
      <c r="M57" s="80"/>
      <c r="N57" s="80"/>
      <c r="O57" s="80"/>
    </row>
    <row r="58" ht="16.5" spans="1:15">
      <c r="A58" s="79" t="s">
        <v>510</v>
      </c>
      <c r="B58" s="72" t="s">
        <v>511</v>
      </c>
      <c r="C58" s="80">
        <v>926.748554</v>
      </c>
      <c r="D58" s="80"/>
      <c r="E58" s="80"/>
      <c r="F58" s="80"/>
      <c r="G58" s="80"/>
      <c r="H58" s="80">
        <v>862.372016</v>
      </c>
      <c r="I58" s="80">
        <v>4.3344</v>
      </c>
      <c r="J58" s="80"/>
      <c r="K58" s="80">
        <v>60.042138</v>
      </c>
      <c r="L58" s="80"/>
      <c r="M58" s="80"/>
      <c r="N58" s="80"/>
      <c r="O58" s="80"/>
    </row>
    <row r="59" ht="16.5" spans="1:15">
      <c r="A59" s="79" t="s">
        <v>512</v>
      </c>
      <c r="B59" s="72" t="s">
        <v>513</v>
      </c>
      <c r="C59" s="80">
        <v>647.581772</v>
      </c>
      <c r="D59" s="80"/>
      <c r="E59" s="80"/>
      <c r="F59" s="80"/>
      <c r="G59" s="80"/>
      <c r="H59" s="80">
        <v>644.568272</v>
      </c>
      <c r="I59" s="80"/>
      <c r="J59" s="80"/>
      <c r="K59" s="80">
        <v>3.0135</v>
      </c>
      <c r="L59" s="80"/>
      <c r="M59" s="80"/>
      <c r="N59" s="80"/>
      <c r="O59" s="80"/>
    </row>
    <row r="60" ht="16.5" spans="1:15">
      <c r="A60" s="79" t="s">
        <v>514</v>
      </c>
      <c r="B60" s="72" t="s">
        <v>515</v>
      </c>
      <c r="C60" s="80">
        <v>1591.371067</v>
      </c>
      <c r="D60" s="80">
        <v>873.675488</v>
      </c>
      <c r="E60" s="80">
        <v>470.015052</v>
      </c>
      <c r="F60" s="80">
        <v>4.6368</v>
      </c>
      <c r="G60" s="80"/>
      <c r="H60" s="80">
        <v>57.51</v>
      </c>
      <c r="I60" s="80"/>
      <c r="J60" s="80"/>
      <c r="K60" s="80">
        <v>185.533727</v>
      </c>
      <c r="L60" s="80"/>
      <c r="M60" s="80"/>
      <c r="N60" s="80"/>
      <c r="O60" s="80"/>
    </row>
    <row r="61" ht="16.5" spans="1:15">
      <c r="A61" s="79" t="s">
        <v>516</v>
      </c>
      <c r="B61" s="72" t="s">
        <v>517</v>
      </c>
      <c r="C61" s="80">
        <v>796.611812</v>
      </c>
      <c r="D61" s="80"/>
      <c r="E61" s="80"/>
      <c r="F61" s="80"/>
      <c r="G61" s="80"/>
      <c r="H61" s="80">
        <v>733.137452</v>
      </c>
      <c r="I61" s="80"/>
      <c r="J61" s="80"/>
      <c r="K61" s="80">
        <v>63.47436</v>
      </c>
      <c r="L61" s="80"/>
      <c r="M61" s="80"/>
      <c r="N61" s="80"/>
      <c r="O61" s="80"/>
    </row>
    <row r="62" ht="16.5" spans="1:15">
      <c r="A62" s="79" t="s">
        <v>518</v>
      </c>
      <c r="B62" s="72" t="s">
        <v>519</v>
      </c>
      <c r="C62" s="80">
        <v>1873.5936</v>
      </c>
      <c r="D62" s="80"/>
      <c r="E62" s="80"/>
      <c r="F62" s="80"/>
      <c r="G62" s="80"/>
      <c r="H62" s="80">
        <v>766.8936</v>
      </c>
      <c r="I62" s="80">
        <v>1106.7</v>
      </c>
      <c r="J62" s="80"/>
      <c r="K62" s="80"/>
      <c r="L62" s="80"/>
      <c r="M62" s="80"/>
      <c r="N62" s="80"/>
      <c r="O62" s="80"/>
    </row>
    <row r="63" ht="16.5" spans="1:15">
      <c r="A63" s="79" t="s">
        <v>520</v>
      </c>
      <c r="B63" s="72" t="s">
        <v>521</v>
      </c>
      <c r="C63" s="80">
        <v>1262.168186</v>
      </c>
      <c r="D63" s="80"/>
      <c r="E63" s="80"/>
      <c r="F63" s="80"/>
      <c r="G63" s="80"/>
      <c r="H63" s="80">
        <v>1259.126186</v>
      </c>
      <c r="I63" s="80"/>
      <c r="J63" s="80"/>
      <c r="K63" s="80">
        <v>3.042</v>
      </c>
      <c r="L63" s="80"/>
      <c r="M63" s="80"/>
      <c r="N63" s="80"/>
      <c r="O63" s="80"/>
    </row>
    <row r="64" ht="16.5" spans="1:15">
      <c r="A64" s="79" t="s">
        <v>522</v>
      </c>
      <c r="B64" s="72" t="s">
        <v>523</v>
      </c>
      <c r="C64" s="80">
        <v>758.8225</v>
      </c>
      <c r="D64" s="80"/>
      <c r="E64" s="80"/>
      <c r="F64" s="80"/>
      <c r="G64" s="80"/>
      <c r="H64" s="80">
        <v>278.8225</v>
      </c>
      <c r="I64" s="80"/>
      <c r="J64" s="80"/>
      <c r="K64" s="80">
        <v>480</v>
      </c>
      <c r="L64" s="80"/>
      <c r="M64" s="80"/>
      <c r="N64" s="80"/>
      <c r="O64" s="80"/>
    </row>
    <row r="65" ht="16.5" spans="1:15">
      <c r="A65" s="79" t="s">
        <v>524</v>
      </c>
      <c r="B65" s="72" t="s">
        <v>525</v>
      </c>
      <c r="C65" s="80">
        <v>1215.309081</v>
      </c>
      <c r="D65" s="80"/>
      <c r="E65" s="80"/>
      <c r="F65" s="80"/>
      <c r="G65" s="80"/>
      <c r="H65" s="80">
        <v>1191.237621</v>
      </c>
      <c r="I65" s="80">
        <v>3.5</v>
      </c>
      <c r="J65" s="80"/>
      <c r="K65" s="80">
        <v>20.57146</v>
      </c>
      <c r="L65" s="80"/>
      <c r="M65" s="80"/>
      <c r="N65" s="80"/>
      <c r="O65" s="80"/>
    </row>
    <row r="66" ht="16.5" spans="1:15">
      <c r="A66" s="79" t="s">
        <v>526</v>
      </c>
      <c r="B66" s="72" t="s">
        <v>527</v>
      </c>
      <c r="C66" s="80">
        <v>1011.146267</v>
      </c>
      <c r="D66" s="80"/>
      <c r="E66" s="80"/>
      <c r="F66" s="80"/>
      <c r="G66" s="80"/>
      <c r="H66" s="80">
        <v>1004.866267</v>
      </c>
      <c r="I66" s="80">
        <v>6.28</v>
      </c>
      <c r="J66" s="80"/>
      <c r="K66" s="80"/>
      <c r="L66" s="80"/>
      <c r="M66" s="80"/>
      <c r="N66" s="80"/>
      <c r="O66" s="80"/>
    </row>
    <row r="67" ht="16.5" spans="1:15">
      <c r="A67" s="79" t="s">
        <v>528</v>
      </c>
      <c r="B67" s="72" t="s">
        <v>529</v>
      </c>
      <c r="C67" s="80">
        <v>3100</v>
      </c>
      <c r="D67" s="80"/>
      <c r="E67" s="80"/>
      <c r="F67" s="80"/>
      <c r="G67" s="80"/>
      <c r="H67" s="80">
        <v>1385.722</v>
      </c>
      <c r="I67" s="80">
        <v>1659.215935</v>
      </c>
      <c r="J67" s="80"/>
      <c r="K67" s="80">
        <v>55.062065</v>
      </c>
      <c r="L67" s="80"/>
      <c r="M67" s="80"/>
      <c r="N67" s="80"/>
      <c r="O67" s="80"/>
    </row>
    <row r="68" ht="16.5" spans="1:15">
      <c r="A68" s="79" t="s">
        <v>530</v>
      </c>
      <c r="B68" s="72" t="s">
        <v>531</v>
      </c>
      <c r="C68" s="80">
        <v>571.157315</v>
      </c>
      <c r="D68" s="80"/>
      <c r="E68" s="80"/>
      <c r="F68" s="80"/>
      <c r="G68" s="80"/>
      <c r="H68" s="80">
        <v>571.157315</v>
      </c>
      <c r="I68" s="80"/>
      <c r="J68" s="80"/>
      <c r="K68" s="80"/>
      <c r="L68" s="80"/>
      <c r="M68" s="80"/>
      <c r="N68" s="80"/>
      <c r="O68" s="80"/>
    </row>
    <row r="69" ht="16.5" spans="1:15">
      <c r="A69" s="79" t="s">
        <v>532</v>
      </c>
      <c r="B69" s="72" t="s">
        <v>533</v>
      </c>
      <c r="C69" s="80">
        <v>441.669648</v>
      </c>
      <c r="D69" s="80"/>
      <c r="E69" s="80"/>
      <c r="F69" s="80"/>
      <c r="G69" s="80"/>
      <c r="H69" s="80">
        <v>441.669648</v>
      </c>
      <c r="I69" s="80"/>
      <c r="J69" s="80"/>
      <c r="K69" s="80"/>
      <c r="L69" s="80"/>
      <c r="M69" s="80"/>
      <c r="N69" s="80"/>
      <c r="O69" s="80"/>
    </row>
    <row r="70" ht="16.5" spans="1:15">
      <c r="A70" s="79" t="s">
        <v>534</v>
      </c>
      <c r="B70" s="72" t="s">
        <v>535</v>
      </c>
      <c r="C70" s="80">
        <v>751.542976</v>
      </c>
      <c r="D70" s="80"/>
      <c r="E70" s="80"/>
      <c r="F70" s="80"/>
      <c r="G70" s="80"/>
      <c r="H70" s="80">
        <v>751.542976</v>
      </c>
      <c r="I70" s="80"/>
      <c r="J70" s="80"/>
      <c r="K70" s="80"/>
      <c r="L70" s="80"/>
      <c r="M70" s="80"/>
      <c r="N70" s="80"/>
      <c r="O70" s="80"/>
    </row>
    <row r="71" ht="16.5" spans="1:15">
      <c r="A71" s="79" t="s">
        <v>536</v>
      </c>
      <c r="B71" s="72" t="s">
        <v>537</v>
      </c>
      <c r="C71" s="80">
        <v>618.32719</v>
      </c>
      <c r="D71" s="80"/>
      <c r="E71" s="80"/>
      <c r="F71" s="80"/>
      <c r="G71" s="80"/>
      <c r="H71" s="80">
        <v>618.32719</v>
      </c>
      <c r="I71" s="80"/>
      <c r="J71" s="80"/>
      <c r="K71" s="80"/>
      <c r="L71" s="80"/>
      <c r="M71" s="80"/>
      <c r="N71" s="80"/>
      <c r="O71" s="80"/>
    </row>
    <row r="72" ht="16.5" spans="1:15">
      <c r="A72" s="79" t="s">
        <v>538</v>
      </c>
      <c r="B72" s="72" t="s">
        <v>539</v>
      </c>
      <c r="C72" s="80">
        <v>414.098646</v>
      </c>
      <c r="D72" s="80"/>
      <c r="E72" s="80"/>
      <c r="F72" s="80"/>
      <c r="G72" s="80"/>
      <c r="H72" s="80">
        <v>414.098646</v>
      </c>
      <c r="I72" s="80"/>
      <c r="J72" s="80"/>
      <c r="K72" s="80"/>
      <c r="L72" s="80"/>
      <c r="M72" s="80"/>
      <c r="N72" s="80"/>
      <c r="O72" s="80"/>
    </row>
    <row r="73" ht="16.5" spans="1:15">
      <c r="A73" s="79" t="s">
        <v>540</v>
      </c>
      <c r="B73" s="72" t="s">
        <v>541</v>
      </c>
      <c r="C73" s="80">
        <v>462.357523</v>
      </c>
      <c r="D73" s="80"/>
      <c r="E73" s="80"/>
      <c r="F73" s="80"/>
      <c r="G73" s="80"/>
      <c r="H73" s="80">
        <v>462.033523</v>
      </c>
      <c r="I73" s="80"/>
      <c r="J73" s="80"/>
      <c r="K73" s="80">
        <v>0.324</v>
      </c>
      <c r="L73" s="80"/>
      <c r="M73" s="80"/>
      <c r="N73" s="80"/>
      <c r="O73" s="80"/>
    </row>
    <row r="74" ht="16.5" spans="1:15">
      <c r="A74" s="79" t="s">
        <v>542</v>
      </c>
      <c r="B74" s="72" t="s">
        <v>543</v>
      </c>
      <c r="C74" s="80">
        <v>376.324307</v>
      </c>
      <c r="D74" s="80"/>
      <c r="E74" s="80"/>
      <c r="F74" s="80"/>
      <c r="G74" s="80"/>
      <c r="H74" s="80">
        <v>376.324307</v>
      </c>
      <c r="I74" s="80"/>
      <c r="J74" s="80"/>
      <c r="K74" s="80"/>
      <c r="L74" s="80"/>
      <c r="M74" s="80"/>
      <c r="N74" s="80"/>
      <c r="O74" s="80"/>
    </row>
    <row r="75" ht="16.5" spans="1:15">
      <c r="A75" s="79" t="s">
        <v>544</v>
      </c>
      <c r="B75" s="72" t="s">
        <v>545</v>
      </c>
      <c r="C75" s="80">
        <v>375.232355</v>
      </c>
      <c r="D75" s="80"/>
      <c r="E75" s="80"/>
      <c r="F75" s="80"/>
      <c r="G75" s="80"/>
      <c r="H75" s="80">
        <v>375.232355</v>
      </c>
      <c r="I75" s="80"/>
      <c r="J75" s="80"/>
      <c r="K75" s="80"/>
      <c r="L75" s="80"/>
      <c r="M75" s="80"/>
      <c r="N75" s="80"/>
      <c r="O75" s="80"/>
    </row>
    <row r="76" ht="16.5" spans="1:15">
      <c r="A76" s="79" t="s">
        <v>546</v>
      </c>
      <c r="B76" s="72" t="s">
        <v>547</v>
      </c>
      <c r="C76" s="80">
        <v>1318.50441</v>
      </c>
      <c r="D76" s="80"/>
      <c r="E76" s="80"/>
      <c r="F76" s="80"/>
      <c r="G76" s="80"/>
      <c r="H76" s="80">
        <v>1302.20081</v>
      </c>
      <c r="I76" s="80"/>
      <c r="J76" s="80"/>
      <c r="K76" s="80">
        <v>16.3036</v>
      </c>
      <c r="L76" s="80"/>
      <c r="M76" s="80"/>
      <c r="N76" s="80"/>
      <c r="O76" s="80"/>
    </row>
    <row r="77" ht="16.5" spans="1:15">
      <c r="A77" s="79" t="s">
        <v>548</v>
      </c>
      <c r="B77" s="72" t="s">
        <v>549</v>
      </c>
      <c r="C77" s="80">
        <v>343.587974</v>
      </c>
      <c r="D77" s="80"/>
      <c r="E77" s="80"/>
      <c r="F77" s="80"/>
      <c r="G77" s="80"/>
      <c r="H77" s="80">
        <v>343.587974</v>
      </c>
      <c r="I77" s="80"/>
      <c r="J77" s="80"/>
      <c r="K77" s="80"/>
      <c r="L77" s="80"/>
      <c r="M77" s="80"/>
      <c r="N77" s="80"/>
      <c r="O77" s="80"/>
    </row>
    <row r="78" ht="16.5" spans="1:15">
      <c r="A78" s="79" t="s">
        <v>550</v>
      </c>
      <c r="B78" s="72" t="s">
        <v>551</v>
      </c>
      <c r="C78" s="80">
        <v>448.874602</v>
      </c>
      <c r="D78" s="80"/>
      <c r="E78" s="80"/>
      <c r="F78" s="80"/>
      <c r="G78" s="80"/>
      <c r="H78" s="80">
        <v>448.874602</v>
      </c>
      <c r="I78" s="80"/>
      <c r="J78" s="80"/>
      <c r="K78" s="80"/>
      <c r="L78" s="80"/>
      <c r="M78" s="80"/>
      <c r="N78" s="80"/>
      <c r="O78" s="80"/>
    </row>
    <row r="79" ht="16.5" spans="1:15">
      <c r="A79" s="79" t="s">
        <v>552</v>
      </c>
      <c r="B79" s="72" t="s">
        <v>553</v>
      </c>
      <c r="C79" s="80">
        <v>562.256896</v>
      </c>
      <c r="D79" s="80"/>
      <c r="E79" s="80"/>
      <c r="F79" s="80"/>
      <c r="G79" s="80"/>
      <c r="H79" s="80">
        <v>562.256896</v>
      </c>
      <c r="I79" s="80"/>
      <c r="J79" s="80"/>
      <c r="K79" s="80"/>
      <c r="L79" s="80"/>
      <c r="M79" s="80"/>
      <c r="N79" s="80"/>
      <c r="O79" s="80"/>
    </row>
    <row r="80" ht="16.5" spans="1:15">
      <c r="A80" s="79" t="s">
        <v>554</v>
      </c>
      <c r="B80" s="72" t="s">
        <v>555</v>
      </c>
      <c r="C80" s="80">
        <v>391.53039</v>
      </c>
      <c r="D80" s="80"/>
      <c r="E80" s="80"/>
      <c r="F80" s="80"/>
      <c r="G80" s="80"/>
      <c r="H80" s="80">
        <v>391.53039</v>
      </c>
      <c r="I80" s="80"/>
      <c r="J80" s="80"/>
      <c r="K80" s="80"/>
      <c r="L80" s="80"/>
      <c r="M80" s="80"/>
      <c r="N80" s="80"/>
      <c r="O80" s="80"/>
    </row>
    <row r="81" ht="16.5" spans="1:15">
      <c r="A81" s="79" t="s">
        <v>556</v>
      </c>
      <c r="B81" s="72" t="s">
        <v>557</v>
      </c>
      <c r="C81" s="80">
        <v>38.938371</v>
      </c>
      <c r="D81" s="80"/>
      <c r="E81" s="80"/>
      <c r="F81" s="80"/>
      <c r="G81" s="80"/>
      <c r="H81" s="80">
        <v>38.938371</v>
      </c>
      <c r="I81" s="80"/>
      <c r="J81" s="80"/>
      <c r="K81" s="80"/>
      <c r="L81" s="80"/>
      <c r="M81" s="80"/>
      <c r="N81" s="80"/>
      <c r="O81" s="80"/>
    </row>
    <row r="82" ht="16.5" spans="1:15">
      <c r="A82" s="79" t="s">
        <v>558</v>
      </c>
      <c r="B82" s="72" t="s">
        <v>559</v>
      </c>
      <c r="C82" s="80">
        <v>234.456637</v>
      </c>
      <c r="D82" s="80"/>
      <c r="E82" s="80"/>
      <c r="F82" s="80"/>
      <c r="G82" s="80"/>
      <c r="H82" s="80">
        <v>234.456637</v>
      </c>
      <c r="I82" s="80"/>
      <c r="J82" s="80"/>
      <c r="K82" s="80"/>
      <c r="L82" s="80"/>
      <c r="M82" s="80"/>
      <c r="N82" s="80"/>
      <c r="O82" s="80"/>
    </row>
    <row r="83" ht="16.5" spans="1:15">
      <c r="A83" s="79" t="s">
        <v>560</v>
      </c>
      <c r="B83" s="72" t="s">
        <v>561</v>
      </c>
      <c r="C83" s="80">
        <v>3885.083587</v>
      </c>
      <c r="D83" s="80">
        <v>347.056145</v>
      </c>
      <c r="E83" s="80">
        <v>631.019842</v>
      </c>
      <c r="F83" s="80">
        <v>1.9152</v>
      </c>
      <c r="G83" s="80"/>
      <c r="H83" s="80">
        <v>27.0924</v>
      </c>
      <c r="I83" s="80"/>
      <c r="J83" s="80"/>
      <c r="K83" s="80">
        <v>2878</v>
      </c>
      <c r="L83" s="80"/>
      <c r="M83" s="80"/>
      <c r="N83" s="80"/>
      <c r="O83" s="80"/>
    </row>
    <row r="84" ht="16.5" spans="1:15">
      <c r="A84" s="79" t="s">
        <v>562</v>
      </c>
      <c r="B84" s="72" t="s">
        <v>563</v>
      </c>
      <c r="C84" s="80">
        <v>133.368823</v>
      </c>
      <c r="D84" s="80"/>
      <c r="E84" s="80"/>
      <c r="F84" s="80"/>
      <c r="G84" s="80"/>
      <c r="H84" s="80">
        <v>122.068823</v>
      </c>
      <c r="I84" s="80">
        <v>0.8</v>
      </c>
      <c r="J84" s="80"/>
      <c r="K84" s="80">
        <v>10.5</v>
      </c>
      <c r="L84" s="80"/>
      <c r="M84" s="80"/>
      <c r="N84" s="80"/>
      <c r="O84" s="80"/>
    </row>
    <row r="85" ht="16.5" spans="1:15">
      <c r="A85" s="82"/>
      <c r="B85" s="78" t="s">
        <v>564</v>
      </c>
      <c r="C85" s="83">
        <v>37137.276538</v>
      </c>
      <c r="D85" s="83">
        <v>8460.00727</v>
      </c>
      <c r="E85" s="83">
        <v>14356.432339</v>
      </c>
      <c r="F85" s="83">
        <v>230.296</v>
      </c>
      <c r="G85" s="83">
        <v>0</v>
      </c>
      <c r="H85" s="83">
        <v>10605.886989</v>
      </c>
      <c r="I85" s="83">
        <v>1389.1512</v>
      </c>
      <c r="J85" s="83">
        <v>0</v>
      </c>
      <c r="K85" s="83">
        <v>1577.00274</v>
      </c>
      <c r="L85" s="83">
        <v>0</v>
      </c>
      <c r="M85" s="83">
        <v>0</v>
      </c>
      <c r="N85" s="83">
        <v>0</v>
      </c>
      <c r="O85" s="83">
        <v>518.5</v>
      </c>
    </row>
    <row r="86" ht="16.5" spans="1:15">
      <c r="A86" s="79" t="s">
        <v>565</v>
      </c>
      <c r="B86" s="72" t="s">
        <v>566</v>
      </c>
      <c r="C86" s="80">
        <v>2686.217031</v>
      </c>
      <c r="D86" s="80">
        <v>1125.037836</v>
      </c>
      <c r="E86" s="80">
        <v>1216.473456</v>
      </c>
      <c r="F86" s="80">
        <v>5.376</v>
      </c>
      <c r="G86" s="80"/>
      <c r="H86" s="80">
        <v>83.0712</v>
      </c>
      <c r="I86" s="80"/>
      <c r="J86" s="80"/>
      <c r="K86" s="80">
        <v>256.258539</v>
      </c>
      <c r="L86" s="80"/>
      <c r="M86" s="80"/>
      <c r="N86" s="80"/>
      <c r="O86" s="80"/>
    </row>
    <row r="87" ht="16.5" spans="1:15">
      <c r="A87" s="79" t="s">
        <v>567</v>
      </c>
      <c r="B87" s="72" t="s">
        <v>568</v>
      </c>
      <c r="C87" s="80">
        <v>4612.550518</v>
      </c>
      <c r="D87" s="80">
        <v>2678.772316</v>
      </c>
      <c r="E87" s="80">
        <v>1204.479799</v>
      </c>
      <c r="F87" s="80">
        <v>10</v>
      </c>
      <c r="G87" s="80"/>
      <c r="H87" s="80">
        <v>330.496704</v>
      </c>
      <c r="I87" s="80"/>
      <c r="J87" s="80"/>
      <c r="K87" s="80">
        <v>388.801699</v>
      </c>
      <c r="L87" s="80"/>
      <c r="M87" s="80"/>
      <c r="N87" s="80"/>
      <c r="O87" s="80"/>
    </row>
    <row r="88" ht="16.5" spans="1:15">
      <c r="A88" s="79" t="s">
        <v>569</v>
      </c>
      <c r="B88" s="72" t="s">
        <v>570</v>
      </c>
      <c r="C88" s="80">
        <v>522.942119</v>
      </c>
      <c r="D88" s="80"/>
      <c r="E88" s="80"/>
      <c r="F88" s="80"/>
      <c r="G88" s="80"/>
      <c r="H88" s="80">
        <v>401.342119</v>
      </c>
      <c r="I88" s="80">
        <v>121.6</v>
      </c>
      <c r="J88" s="80"/>
      <c r="K88" s="80"/>
      <c r="L88" s="80"/>
      <c r="M88" s="80"/>
      <c r="N88" s="80"/>
      <c r="O88" s="80"/>
    </row>
    <row r="89" ht="16.5" spans="1:15">
      <c r="A89" s="79" t="s">
        <v>571</v>
      </c>
      <c r="B89" s="72" t="s">
        <v>572</v>
      </c>
      <c r="C89" s="80">
        <v>226.8</v>
      </c>
      <c r="D89" s="80"/>
      <c r="E89" s="80"/>
      <c r="F89" s="80"/>
      <c r="G89" s="80"/>
      <c r="H89" s="80">
        <v>164.0785</v>
      </c>
      <c r="I89" s="80">
        <v>35.6</v>
      </c>
      <c r="J89" s="80"/>
      <c r="K89" s="80">
        <v>27.1215</v>
      </c>
      <c r="L89" s="80"/>
      <c r="M89" s="80"/>
      <c r="N89" s="80"/>
      <c r="O89" s="80"/>
    </row>
    <row r="90" ht="16.5" spans="1:15">
      <c r="A90" s="79" t="s">
        <v>573</v>
      </c>
      <c r="B90" s="72" t="s">
        <v>574</v>
      </c>
      <c r="C90" s="80">
        <v>8944.401088</v>
      </c>
      <c r="D90" s="80">
        <v>1891.527912</v>
      </c>
      <c r="E90" s="80">
        <v>6711.157524</v>
      </c>
      <c r="F90" s="80">
        <v>6.7</v>
      </c>
      <c r="G90" s="80"/>
      <c r="H90" s="80">
        <v>237.0568</v>
      </c>
      <c r="I90" s="80"/>
      <c r="J90" s="80"/>
      <c r="K90" s="80">
        <v>97.958852</v>
      </c>
      <c r="L90" s="80"/>
      <c r="M90" s="80"/>
      <c r="N90" s="80"/>
      <c r="O90" s="80"/>
    </row>
    <row r="91" ht="16.5" spans="1:15">
      <c r="A91" s="79" t="s">
        <v>575</v>
      </c>
      <c r="B91" s="72" t="s">
        <v>576</v>
      </c>
      <c r="C91" s="80">
        <v>1033.621439</v>
      </c>
      <c r="D91" s="80"/>
      <c r="E91" s="80"/>
      <c r="F91" s="80"/>
      <c r="G91" s="80"/>
      <c r="H91" s="80">
        <v>1027.919439</v>
      </c>
      <c r="I91" s="80">
        <v>2.66</v>
      </c>
      <c r="J91" s="80"/>
      <c r="K91" s="80">
        <v>3.042</v>
      </c>
      <c r="L91" s="80"/>
      <c r="M91" s="80"/>
      <c r="N91" s="80"/>
      <c r="O91" s="80"/>
    </row>
    <row r="92" ht="16.5" spans="1:15">
      <c r="A92" s="79" t="s">
        <v>577</v>
      </c>
      <c r="B92" s="72" t="s">
        <v>578</v>
      </c>
      <c r="C92" s="80">
        <v>770.41669</v>
      </c>
      <c r="D92" s="80"/>
      <c r="E92" s="80"/>
      <c r="F92" s="80"/>
      <c r="G92" s="80"/>
      <c r="H92" s="80">
        <v>108.11669</v>
      </c>
      <c r="I92" s="80">
        <v>662.3</v>
      </c>
      <c r="J92" s="80"/>
      <c r="K92" s="80"/>
      <c r="L92" s="80"/>
      <c r="M92" s="80"/>
      <c r="N92" s="80"/>
      <c r="O92" s="80"/>
    </row>
    <row r="93" ht="16.5" spans="1:15">
      <c r="A93" s="79" t="s">
        <v>579</v>
      </c>
      <c r="B93" s="72" t="s">
        <v>580</v>
      </c>
      <c r="C93" s="80">
        <v>129.810256</v>
      </c>
      <c r="D93" s="80"/>
      <c r="E93" s="80"/>
      <c r="F93" s="80"/>
      <c r="G93" s="80"/>
      <c r="H93" s="80">
        <v>129.810256</v>
      </c>
      <c r="I93" s="80"/>
      <c r="J93" s="80"/>
      <c r="K93" s="80"/>
      <c r="L93" s="80"/>
      <c r="M93" s="80"/>
      <c r="N93" s="80"/>
      <c r="O93" s="80"/>
    </row>
    <row r="94" ht="16.5" spans="1:15">
      <c r="A94" s="79" t="s">
        <v>581</v>
      </c>
      <c r="B94" s="72" t="s">
        <v>582</v>
      </c>
      <c r="C94" s="80">
        <v>1047.53296</v>
      </c>
      <c r="D94" s="80"/>
      <c r="E94" s="80"/>
      <c r="F94" s="80"/>
      <c r="G94" s="80"/>
      <c r="H94" s="80">
        <v>996.31696</v>
      </c>
      <c r="I94" s="80">
        <v>3</v>
      </c>
      <c r="J94" s="80"/>
      <c r="K94" s="80">
        <v>48.216</v>
      </c>
      <c r="L94" s="80"/>
      <c r="M94" s="80"/>
      <c r="N94" s="80"/>
      <c r="O94" s="80"/>
    </row>
    <row r="95" ht="16.5" spans="1:15">
      <c r="A95" s="79" t="s">
        <v>583</v>
      </c>
      <c r="B95" s="72" t="s">
        <v>584</v>
      </c>
      <c r="C95" s="80">
        <v>1750.138009</v>
      </c>
      <c r="D95" s="80"/>
      <c r="E95" s="80"/>
      <c r="F95" s="80"/>
      <c r="G95" s="80"/>
      <c r="H95" s="80">
        <v>1573.423309</v>
      </c>
      <c r="I95" s="80">
        <v>3.9312</v>
      </c>
      <c r="J95" s="80"/>
      <c r="K95" s="80">
        <v>172.7835</v>
      </c>
      <c r="L95" s="80"/>
      <c r="M95" s="80"/>
      <c r="N95" s="80"/>
      <c r="O95" s="80"/>
    </row>
    <row r="96" ht="16.5" spans="1:15">
      <c r="A96" s="79" t="s">
        <v>585</v>
      </c>
      <c r="B96" s="72" t="s">
        <v>586</v>
      </c>
      <c r="C96" s="80">
        <v>705.640829</v>
      </c>
      <c r="D96" s="80">
        <v>346.351194</v>
      </c>
      <c r="E96" s="80">
        <v>49.478732</v>
      </c>
      <c r="F96" s="80">
        <v>173.22</v>
      </c>
      <c r="G96" s="80"/>
      <c r="H96" s="80">
        <v>4.7736</v>
      </c>
      <c r="I96" s="80"/>
      <c r="J96" s="80"/>
      <c r="K96" s="80">
        <v>131.817303</v>
      </c>
      <c r="L96" s="80"/>
      <c r="M96" s="80"/>
      <c r="N96" s="80"/>
      <c r="O96" s="80"/>
    </row>
    <row r="97" ht="16.5" spans="1:15">
      <c r="A97" s="79" t="s">
        <v>587</v>
      </c>
      <c r="B97" s="72" t="s">
        <v>588</v>
      </c>
      <c r="C97" s="80">
        <v>3227.781026</v>
      </c>
      <c r="D97" s="80"/>
      <c r="E97" s="80"/>
      <c r="F97" s="80"/>
      <c r="G97" s="80"/>
      <c r="H97" s="80">
        <v>2574.03825</v>
      </c>
      <c r="I97" s="80">
        <v>10</v>
      </c>
      <c r="J97" s="80"/>
      <c r="K97" s="80">
        <v>269.242776</v>
      </c>
      <c r="L97" s="80"/>
      <c r="M97" s="80"/>
      <c r="N97" s="80"/>
      <c r="O97" s="80">
        <v>374.5</v>
      </c>
    </row>
    <row r="98" ht="16.5" spans="1:15">
      <c r="A98" s="79" t="s">
        <v>589</v>
      </c>
      <c r="B98" s="72" t="s">
        <v>590</v>
      </c>
      <c r="C98" s="80">
        <v>495.95392</v>
      </c>
      <c r="D98" s="80"/>
      <c r="E98" s="80"/>
      <c r="F98" s="80"/>
      <c r="G98" s="80"/>
      <c r="H98" s="80">
        <v>455.74992</v>
      </c>
      <c r="I98" s="80">
        <v>1</v>
      </c>
      <c r="J98" s="80"/>
      <c r="K98" s="80">
        <v>39.204</v>
      </c>
      <c r="L98" s="80"/>
      <c r="M98" s="80"/>
      <c r="N98" s="80"/>
      <c r="O98" s="80"/>
    </row>
    <row r="99" ht="16.5" spans="1:15">
      <c r="A99" s="79" t="s">
        <v>591</v>
      </c>
      <c r="B99" s="72" t="s">
        <v>592</v>
      </c>
      <c r="C99" s="80">
        <v>1730.912227</v>
      </c>
      <c r="D99" s="80"/>
      <c r="E99" s="80"/>
      <c r="F99" s="80"/>
      <c r="G99" s="80"/>
      <c r="H99" s="80">
        <v>1247.888391</v>
      </c>
      <c r="I99" s="80">
        <v>444.61</v>
      </c>
      <c r="J99" s="80"/>
      <c r="K99" s="80">
        <v>38.413836</v>
      </c>
      <c r="L99" s="80"/>
      <c r="M99" s="80"/>
      <c r="N99" s="80"/>
      <c r="O99" s="80"/>
    </row>
    <row r="100" ht="16.5" spans="1:15">
      <c r="A100" s="79" t="s">
        <v>593</v>
      </c>
      <c r="B100" s="72" t="s">
        <v>594</v>
      </c>
      <c r="C100" s="80">
        <v>574.752086</v>
      </c>
      <c r="D100" s="80"/>
      <c r="E100" s="80"/>
      <c r="F100" s="80"/>
      <c r="G100" s="80"/>
      <c r="H100" s="80">
        <v>484.522586</v>
      </c>
      <c r="I100" s="80">
        <v>3</v>
      </c>
      <c r="J100" s="80"/>
      <c r="K100" s="80">
        <v>51.2295</v>
      </c>
      <c r="L100" s="80"/>
      <c r="M100" s="80"/>
      <c r="N100" s="80"/>
      <c r="O100" s="80">
        <v>36</v>
      </c>
    </row>
    <row r="101" ht="16.5" spans="1:15">
      <c r="A101" s="79" t="s">
        <v>595</v>
      </c>
      <c r="B101" s="72" t="s">
        <v>596</v>
      </c>
      <c r="C101" s="80">
        <v>5815.497285</v>
      </c>
      <c r="D101" s="80">
        <v>921.893713</v>
      </c>
      <c r="E101" s="80">
        <v>4762.63654</v>
      </c>
      <c r="F101" s="80">
        <v>10</v>
      </c>
      <c r="G101" s="80"/>
      <c r="H101" s="80">
        <v>111.1536</v>
      </c>
      <c r="I101" s="80"/>
      <c r="J101" s="80"/>
      <c r="K101" s="80">
        <v>9.813432</v>
      </c>
      <c r="L101" s="80"/>
      <c r="M101" s="80"/>
      <c r="N101" s="80"/>
      <c r="O101" s="80"/>
    </row>
    <row r="102" ht="16.5" spans="1:15">
      <c r="A102" s="79" t="s">
        <v>597</v>
      </c>
      <c r="B102" s="72" t="s">
        <v>598</v>
      </c>
      <c r="C102" s="80">
        <v>689.507941</v>
      </c>
      <c r="D102" s="80"/>
      <c r="E102" s="80"/>
      <c r="F102" s="80"/>
      <c r="G102" s="80"/>
      <c r="H102" s="80">
        <v>585.044441</v>
      </c>
      <c r="I102" s="80">
        <v>101.45</v>
      </c>
      <c r="J102" s="80"/>
      <c r="K102" s="80">
        <v>3.0135</v>
      </c>
      <c r="L102" s="80"/>
      <c r="M102" s="80"/>
      <c r="N102" s="80"/>
      <c r="O102" s="80"/>
    </row>
    <row r="103" ht="16.5" spans="1:15">
      <c r="A103" s="79" t="s">
        <v>599</v>
      </c>
      <c r="B103" s="72" t="s">
        <v>600</v>
      </c>
      <c r="C103" s="80">
        <v>2172.801114</v>
      </c>
      <c r="D103" s="80">
        <v>1496.424299</v>
      </c>
      <c r="E103" s="80">
        <v>412.206288</v>
      </c>
      <c r="F103" s="80">
        <v>25</v>
      </c>
      <c r="G103" s="80"/>
      <c r="H103" s="80">
        <v>91.084224</v>
      </c>
      <c r="I103" s="80"/>
      <c r="J103" s="80"/>
      <c r="K103" s="80">
        <v>40.086303</v>
      </c>
      <c r="L103" s="80"/>
      <c r="M103" s="80"/>
      <c r="N103" s="80"/>
      <c r="O103" s="80">
        <v>108</v>
      </c>
    </row>
    <row r="104" ht="16.5" spans="1:15">
      <c r="A104" s="82"/>
      <c r="B104" s="78" t="s">
        <v>1927</v>
      </c>
      <c r="C104" s="83">
        <v>16019.541207</v>
      </c>
      <c r="D104" s="83">
        <v>9887.478403</v>
      </c>
      <c r="E104" s="83">
        <v>2514.867558</v>
      </c>
      <c r="F104" s="83">
        <v>648.7952</v>
      </c>
      <c r="G104" s="83">
        <v>0</v>
      </c>
      <c r="H104" s="83">
        <v>1949.989998</v>
      </c>
      <c r="I104" s="83">
        <v>45</v>
      </c>
      <c r="J104" s="83">
        <v>0</v>
      </c>
      <c r="K104" s="83">
        <v>662.010048</v>
      </c>
      <c r="L104" s="83">
        <v>0</v>
      </c>
      <c r="M104" s="83">
        <v>0</v>
      </c>
      <c r="N104" s="83">
        <v>0</v>
      </c>
      <c r="O104" s="83">
        <v>311.4</v>
      </c>
    </row>
    <row r="105" ht="16.5" spans="1:15">
      <c r="A105" s="79" t="s">
        <v>602</v>
      </c>
      <c r="B105" s="72" t="s">
        <v>603</v>
      </c>
      <c r="C105" s="80">
        <v>2585.656264</v>
      </c>
      <c r="D105" s="80">
        <v>1672.851371</v>
      </c>
      <c r="E105" s="80">
        <v>195.731724</v>
      </c>
      <c r="F105" s="80">
        <v>20</v>
      </c>
      <c r="G105" s="80"/>
      <c r="H105" s="80">
        <v>234.7632</v>
      </c>
      <c r="I105" s="80"/>
      <c r="J105" s="80"/>
      <c r="K105" s="80">
        <v>150.909969</v>
      </c>
      <c r="L105" s="80"/>
      <c r="M105" s="80"/>
      <c r="N105" s="80"/>
      <c r="O105" s="80">
        <v>311.4</v>
      </c>
    </row>
    <row r="106" ht="16.5" spans="1:15">
      <c r="A106" s="79" t="s">
        <v>604</v>
      </c>
      <c r="B106" s="72" t="s">
        <v>605</v>
      </c>
      <c r="C106" s="80">
        <v>580.599331</v>
      </c>
      <c r="D106" s="80"/>
      <c r="E106" s="80"/>
      <c r="F106" s="80"/>
      <c r="G106" s="80"/>
      <c r="H106" s="80">
        <v>523.545331</v>
      </c>
      <c r="I106" s="80">
        <v>45</v>
      </c>
      <c r="J106" s="80"/>
      <c r="K106" s="80">
        <v>12.054</v>
      </c>
      <c r="L106" s="80"/>
      <c r="M106" s="80"/>
      <c r="N106" s="80"/>
      <c r="O106" s="80"/>
    </row>
    <row r="107" ht="16.5" spans="1:15">
      <c r="A107" s="79" t="s">
        <v>606</v>
      </c>
      <c r="B107" s="72" t="s">
        <v>607</v>
      </c>
      <c r="C107" s="80">
        <v>12677.651177</v>
      </c>
      <c r="D107" s="80">
        <v>8214.627032</v>
      </c>
      <c r="E107" s="80">
        <v>2319.135834</v>
      </c>
      <c r="F107" s="80">
        <v>628.7952</v>
      </c>
      <c r="G107" s="80"/>
      <c r="H107" s="80">
        <v>1016.047032</v>
      </c>
      <c r="I107" s="80"/>
      <c r="J107" s="80"/>
      <c r="K107" s="80">
        <v>499.046079</v>
      </c>
      <c r="L107" s="80"/>
      <c r="M107" s="80"/>
      <c r="N107" s="80"/>
      <c r="O107" s="80"/>
    </row>
    <row r="108" ht="16.5" spans="1:15">
      <c r="A108" s="79" t="s">
        <v>608</v>
      </c>
      <c r="B108" s="72" t="s">
        <v>609</v>
      </c>
      <c r="C108" s="80">
        <v>175.634435</v>
      </c>
      <c r="D108" s="80"/>
      <c r="E108" s="80"/>
      <c r="F108" s="80"/>
      <c r="G108" s="80"/>
      <c r="H108" s="80">
        <v>175.634435</v>
      </c>
      <c r="I108" s="80"/>
      <c r="J108" s="80"/>
      <c r="K108" s="80"/>
      <c r="L108" s="80"/>
      <c r="M108" s="80"/>
      <c r="N108" s="80"/>
      <c r="O108" s="80"/>
    </row>
    <row r="109" ht="16.5" spans="1:15">
      <c r="A109" s="82"/>
      <c r="B109" s="78" t="s">
        <v>610</v>
      </c>
      <c r="C109" s="83">
        <v>5750.401942</v>
      </c>
      <c r="D109" s="83">
        <v>812.128115</v>
      </c>
      <c r="E109" s="83">
        <v>383.829004</v>
      </c>
      <c r="F109" s="83">
        <v>0.5</v>
      </c>
      <c r="G109" s="83">
        <v>0</v>
      </c>
      <c r="H109" s="83">
        <v>3560.951729</v>
      </c>
      <c r="I109" s="83">
        <v>47.25</v>
      </c>
      <c r="J109" s="83">
        <v>318</v>
      </c>
      <c r="K109" s="83">
        <v>607.743094</v>
      </c>
      <c r="L109" s="83">
        <v>0</v>
      </c>
      <c r="M109" s="83">
        <v>0</v>
      </c>
      <c r="N109" s="83">
        <v>0</v>
      </c>
      <c r="O109" s="83">
        <v>20</v>
      </c>
    </row>
    <row r="110" ht="16.5" spans="1:15">
      <c r="A110" s="79" t="s">
        <v>611</v>
      </c>
      <c r="B110" s="72" t="s">
        <v>612</v>
      </c>
      <c r="C110" s="80">
        <v>831.010244</v>
      </c>
      <c r="D110" s="80">
        <v>384.759308</v>
      </c>
      <c r="E110" s="80">
        <v>71.725712</v>
      </c>
      <c r="F110" s="80">
        <v>0.5</v>
      </c>
      <c r="G110" s="80"/>
      <c r="H110" s="80">
        <v>15.8556</v>
      </c>
      <c r="I110" s="80"/>
      <c r="J110" s="80">
        <v>318</v>
      </c>
      <c r="K110" s="80">
        <v>40.169624</v>
      </c>
      <c r="L110" s="80"/>
      <c r="M110" s="80"/>
      <c r="N110" s="80"/>
      <c r="O110" s="80"/>
    </row>
    <row r="111" ht="16.5" spans="1:15">
      <c r="A111" s="79" t="s">
        <v>613</v>
      </c>
      <c r="B111" s="72" t="s">
        <v>614</v>
      </c>
      <c r="C111" s="80">
        <v>364.604765</v>
      </c>
      <c r="D111" s="80"/>
      <c r="E111" s="80"/>
      <c r="F111" s="80"/>
      <c r="G111" s="80"/>
      <c r="H111" s="80">
        <v>226.595805</v>
      </c>
      <c r="I111" s="80">
        <v>2</v>
      </c>
      <c r="J111" s="80"/>
      <c r="K111" s="80">
        <v>136.00896</v>
      </c>
      <c r="L111" s="80"/>
      <c r="M111" s="80"/>
      <c r="N111" s="80"/>
      <c r="O111" s="80"/>
    </row>
    <row r="112" ht="16.5" spans="1:15">
      <c r="A112" s="79" t="s">
        <v>615</v>
      </c>
      <c r="B112" s="72" t="s">
        <v>616</v>
      </c>
      <c r="C112" s="80">
        <v>787.325809</v>
      </c>
      <c r="D112" s="80"/>
      <c r="E112" s="80"/>
      <c r="F112" s="80"/>
      <c r="G112" s="80"/>
      <c r="H112" s="80">
        <v>766.325809</v>
      </c>
      <c r="I112" s="80">
        <v>1</v>
      </c>
      <c r="J112" s="80"/>
      <c r="K112" s="80"/>
      <c r="L112" s="80"/>
      <c r="M112" s="80"/>
      <c r="N112" s="80"/>
      <c r="O112" s="80">
        <v>20</v>
      </c>
    </row>
    <row r="113" ht="16.5" spans="1:15">
      <c r="A113" s="79" t="s">
        <v>617</v>
      </c>
      <c r="B113" s="72" t="s">
        <v>618</v>
      </c>
      <c r="C113" s="80">
        <v>533.848308</v>
      </c>
      <c r="D113" s="80"/>
      <c r="E113" s="80"/>
      <c r="F113" s="80"/>
      <c r="G113" s="80"/>
      <c r="H113" s="80">
        <v>401.758338</v>
      </c>
      <c r="I113" s="80"/>
      <c r="J113" s="80"/>
      <c r="K113" s="80">
        <v>132.08997</v>
      </c>
      <c r="L113" s="80"/>
      <c r="M113" s="80"/>
      <c r="N113" s="80"/>
      <c r="O113" s="80"/>
    </row>
    <row r="114" ht="16.5" spans="1:15">
      <c r="A114" s="79" t="s">
        <v>619</v>
      </c>
      <c r="B114" s="72" t="s">
        <v>620</v>
      </c>
      <c r="C114" s="80">
        <v>917.879373</v>
      </c>
      <c r="D114" s="80"/>
      <c r="E114" s="80"/>
      <c r="F114" s="80"/>
      <c r="G114" s="80"/>
      <c r="H114" s="80">
        <v>917.879373</v>
      </c>
      <c r="I114" s="80"/>
      <c r="J114" s="80"/>
      <c r="K114" s="80"/>
      <c r="L114" s="80"/>
      <c r="M114" s="80"/>
      <c r="N114" s="80"/>
      <c r="O114" s="80"/>
    </row>
    <row r="115" ht="16.5" spans="1:15">
      <c r="A115" s="79" t="s">
        <v>621</v>
      </c>
      <c r="B115" s="72" t="s">
        <v>622</v>
      </c>
      <c r="C115" s="80">
        <v>996.726003</v>
      </c>
      <c r="D115" s="80"/>
      <c r="E115" s="80"/>
      <c r="F115" s="80"/>
      <c r="G115" s="80"/>
      <c r="H115" s="80">
        <v>934.395003</v>
      </c>
      <c r="I115" s="80">
        <v>44.25</v>
      </c>
      <c r="J115" s="80"/>
      <c r="K115" s="80">
        <v>18.081</v>
      </c>
      <c r="L115" s="80"/>
      <c r="M115" s="80"/>
      <c r="N115" s="80"/>
      <c r="O115" s="80"/>
    </row>
    <row r="116" ht="16.5" spans="1:15">
      <c r="A116" s="79" t="s">
        <v>623</v>
      </c>
      <c r="B116" s="72" t="s">
        <v>624</v>
      </c>
      <c r="C116" s="80">
        <v>828.758639</v>
      </c>
      <c r="D116" s="80">
        <v>427.368807</v>
      </c>
      <c r="E116" s="80">
        <v>312.103292</v>
      </c>
      <c r="F116" s="80"/>
      <c r="G116" s="80"/>
      <c r="H116" s="80">
        <v>20.532</v>
      </c>
      <c r="I116" s="80"/>
      <c r="J116" s="80"/>
      <c r="K116" s="80">
        <v>68.75454</v>
      </c>
      <c r="L116" s="80"/>
      <c r="M116" s="80"/>
      <c r="N116" s="80"/>
      <c r="O116" s="80"/>
    </row>
    <row r="117" ht="16.5" spans="1:15">
      <c r="A117" s="79" t="s">
        <v>625</v>
      </c>
      <c r="B117" s="72" t="s">
        <v>626</v>
      </c>
      <c r="C117" s="80">
        <v>490.248801</v>
      </c>
      <c r="D117" s="80"/>
      <c r="E117" s="80"/>
      <c r="F117" s="80"/>
      <c r="G117" s="80"/>
      <c r="H117" s="80">
        <v>277.609801</v>
      </c>
      <c r="I117" s="80"/>
      <c r="J117" s="80"/>
      <c r="K117" s="80">
        <v>212.639</v>
      </c>
      <c r="L117" s="80"/>
      <c r="M117" s="80"/>
      <c r="N117" s="80"/>
      <c r="O117" s="80"/>
    </row>
    <row r="118" ht="16.5" spans="1:15">
      <c r="A118" s="82"/>
      <c r="B118" s="78" t="s">
        <v>627</v>
      </c>
      <c r="C118" s="83">
        <v>166624.320476</v>
      </c>
      <c r="D118" s="83">
        <v>1748.186146</v>
      </c>
      <c r="E118" s="83">
        <v>1742.18783</v>
      </c>
      <c r="F118" s="83">
        <v>266.6</v>
      </c>
      <c r="G118" s="83">
        <v>0</v>
      </c>
      <c r="H118" s="84">
        <v>144319.662849</v>
      </c>
      <c r="I118" s="83">
        <v>1538.3165</v>
      </c>
      <c r="J118" s="83">
        <v>0</v>
      </c>
      <c r="K118" s="83">
        <v>12797.875951</v>
      </c>
      <c r="L118" s="83">
        <v>0</v>
      </c>
      <c r="M118" s="83">
        <v>0</v>
      </c>
      <c r="N118" s="83">
        <v>0</v>
      </c>
      <c r="O118" s="83">
        <v>4211.4912</v>
      </c>
    </row>
    <row r="119" ht="16.5" spans="1:15">
      <c r="A119" s="79" t="s">
        <v>628</v>
      </c>
      <c r="B119" s="72" t="s">
        <v>629</v>
      </c>
      <c r="C119" s="80">
        <v>505.808437</v>
      </c>
      <c r="D119" s="80">
        <v>310.158969</v>
      </c>
      <c r="E119" s="80">
        <v>65.519428</v>
      </c>
      <c r="F119" s="80">
        <v>60.18</v>
      </c>
      <c r="G119" s="80"/>
      <c r="H119" s="80">
        <v>15.5496</v>
      </c>
      <c r="I119" s="80"/>
      <c r="J119" s="80"/>
      <c r="K119" s="80">
        <v>54.40044</v>
      </c>
      <c r="L119" s="80"/>
      <c r="M119" s="80"/>
      <c r="N119" s="80"/>
      <c r="O119" s="80"/>
    </row>
    <row r="120" ht="16.5" spans="1:15">
      <c r="A120" s="79" t="s">
        <v>630</v>
      </c>
      <c r="B120" s="72" t="s">
        <v>631</v>
      </c>
      <c r="C120" s="80">
        <v>2011.193049</v>
      </c>
      <c r="D120" s="80">
        <v>350.338077</v>
      </c>
      <c r="E120" s="80">
        <v>1347.591478</v>
      </c>
      <c r="F120" s="80">
        <v>201</v>
      </c>
      <c r="G120" s="80"/>
      <c r="H120" s="80">
        <v>4.3152</v>
      </c>
      <c r="I120" s="80"/>
      <c r="J120" s="80"/>
      <c r="K120" s="80">
        <v>107.948294</v>
      </c>
      <c r="L120" s="80"/>
      <c r="M120" s="80"/>
      <c r="N120" s="80"/>
      <c r="O120" s="80"/>
    </row>
    <row r="121" ht="16.5" spans="1:15">
      <c r="A121" s="79" t="s">
        <v>632</v>
      </c>
      <c r="B121" s="72" t="s">
        <v>633</v>
      </c>
      <c r="C121" s="80">
        <v>415.499322</v>
      </c>
      <c r="D121" s="80"/>
      <c r="E121" s="80"/>
      <c r="F121" s="80"/>
      <c r="G121" s="80"/>
      <c r="H121" s="80">
        <v>409.472322</v>
      </c>
      <c r="I121" s="80"/>
      <c r="J121" s="80"/>
      <c r="K121" s="80">
        <v>6.027</v>
      </c>
      <c r="L121" s="80"/>
      <c r="M121" s="80"/>
      <c r="N121" s="80"/>
      <c r="O121" s="80"/>
    </row>
    <row r="122" ht="16.5" spans="1:15">
      <c r="A122" s="79" t="s">
        <v>634</v>
      </c>
      <c r="B122" s="72" t="s">
        <v>635</v>
      </c>
      <c r="C122" s="80">
        <v>398.241369</v>
      </c>
      <c r="D122" s="80"/>
      <c r="E122" s="80"/>
      <c r="F122" s="80"/>
      <c r="G122" s="80"/>
      <c r="H122" s="80">
        <v>367.092369</v>
      </c>
      <c r="I122" s="80"/>
      <c r="J122" s="80"/>
      <c r="K122" s="80">
        <v>31.149</v>
      </c>
      <c r="L122" s="80"/>
      <c r="M122" s="80"/>
      <c r="N122" s="80"/>
      <c r="O122" s="80"/>
    </row>
    <row r="123" ht="16.5" spans="1:15">
      <c r="A123" s="79" t="s">
        <v>636</v>
      </c>
      <c r="B123" s="72" t="s">
        <v>637</v>
      </c>
      <c r="C123" s="80">
        <v>87.993013</v>
      </c>
      <c r="D123" s="80"/>
      <c r="E123" s="80"/>
      <c r="F123" s="80"/>
      <c r="G123" s="80"/>
      <c r="H123" s="80">
        <v>81.966013</v>
      </c>
      <c r="I123" s="80"/>
      <c r="J123" s="80"/>
      <c r="K123" s="80">
        <v>6.027</v>
      </c>
      <c r="L123" s="80"/>
      <c r="M123" s="80"/>
      <c r="N123" s="80"/>
      <c r="O123" s="80"/>
    </row>
    <row r="124" ht="16.5" spans="1:15">
      <c r="A124" s="79" t="s">
        <v>638</v>
      </c>
      <c r="B124" s="72" t="s">
        <v>639</v>
      </c>
      <c r="C124" s="80">
        <v>397.477048</v>
      </c>
      <c r="D124" s="80"/>
      <c r="E124" s="80"/>
      <c r="F124" s="80"/>
      <c r="G124" s="80"/>
      <c r="H124" s="80">
        <v>358.301548</v>
      </c>
      <c r="I124" s="80"/>
      <c r="J124" s="80"/>
      <c r="K124" s="80">
        <v>39.1755</v>
      </c>
      <c r="L124" s="80"/>
      <c r="M124" s="80"/>
      <c r="N124" s="80"/>
      <c r="O124" s="80"/>
    </row>
    <row r="125" ht="16.5" spans="1:15">
      <c r="A125" s="79" t="s">
        <v>640</v>
      </c>
      <c r="B125" s="72" t="s">
        <v>641</v>
      </c>
      <c r="C125" s="80">
        <v>1091.897837</v>
      </c>
      <c r="D125" s="80"/>
      <c r="E125" s="80"/>
      <c r="F125" s="80"/>
      <c r="G125" s="80"/>
      <c r="H125" s="80">
        <v>992.423837</v>
      </c>
      <c r="I125" s="80"/>
      <c r="J125" s="80"/>
      <c r="K125" s="80">
        <v>99.474</v>
      </c>
      <c r="L125" s="80"/>
      <c r="M125" s="80"/>
      <c r="N125" s="80"/>
      <c r="O125" s="80"/>
    </row>
    <row r="126" ht="16.5" spans="1:15">
      <c r="A126" s="79" t="s">
        <v>642</v>
      </c>
      <c r="B126" s="72" t="s">
        <v>643</v>
      </c>
      <c r="C126" s="80">
        <v>177.496275</v>
      </c>
      <c r="D126" s="80"/>
      <c r="E126" s="80"/>
      <c r="F126" s="80"/>
      <c r="G126" s="80"/>
      <c r="H126" s="80">
        <v>159.415275</v>
      </c>
      <c r="I126" s="80"/>
      <c r="J126" s="80"/>
      <c r="K126" s="80">
        <v>18.081</v>
      </c>
      <c r="L126" s="80"/>
      <c r="M126" s="80"/>
      <c r="N126" s="80"/>
      <c r="O126" s="80"/>
    </row>
    <row r="127" ht="16.5" spans="1:15">
      <c r="A127" s="79" t="s">
        <v>644</v>
      </c>
      <c r="B127" s="72" t="s">
        <v>645</v>
      </c>
      <c r="C127" s="80">
        <v>1324.836479</v>
      </c>
      <c r="D127" s="80"/>
      <c r="E127" s="80"/>
      <c r="F127" s="80"/>
      <c r="G127" s="80"/>
      <c r="H127" s="80">
        <v>587.509479</v>
      </c>
      <c r="I127" s="80">
        <v>731.3</v>
      </c>
      <c r="J127" s="80"/>
      <c r="K127" s="80">
        <v>6.027</v>
      </c>
      <c r="L127" s="80"/>
      <c r="M127" s="80"/>
      <c r="N127" s="80"/>
      <c r="O127" s="80"/>
    </row>
    <row r="128" ht="16.5" spans="1:15">
      <c r="A128" s="79" t="s">
        <v>646</v>
      </c>
      <c r="B128" s="72" t="s">
        <v>647</v>
      </c>
      <c r="C128" s="80">
        <v>3053.025412</v>
      </c>
      <c r="D128" s="80"/>
      <c r="E128" s="80"/>
      <c r="F128" s="80"/>
      <c r="G128" s="80"/>
      <c r="H128" s="80">
        <v>2921.443912</v>
      </c>
      <c r="I128" s="80">
        <v>6</v>
      </c>
      <c r="J128" s="80"/>
      <c r="K128" s="80">
        <v>125.5815</v>
      </c>
      <c r="L128" s="80"/>
      <c r="M128" s="80"/>
      <c r="N128" s="80"/>
      <c r="O128" s="80"/>
    </row>
    <row r="129" ht="16.5" spans="1:15">
      <c r="A129" s="79" t="s">
        <v>648</v>
      </c>
      <c r="B129" s="72" t="s">
        <v>649</v>
      </c>
      <c r="C129" s="80">
        <v>4341.238873</v>
      </c>
      <c r="D129" s="80">
        <v>306.610785</v>
      </c>
      <c r="E129" s="80">
        <v>46.834188</v>
      </c>
      <c r="F129" s="80"/>
      <c r="G129" s="80"/>
      <c r="H129" s="80"/>
      <c r="I129" s="80"/>
      <c r="J129" s="80"/>
      <c r="K129" s="80">
        <v>76.5483</v>
      </c>
      <c r="L129" s="80"/>
      <c r="M129" s="80"/>
      <c r="N129" s="80"/>
      <c r="O129" s="80">
        <v>3911.2456</v>
      </c>
    </row>
    <row r="130" ht="16.5" spans="1:15">
      <c r="A130" s="79" t="s">
        <v>650</v>
      </c>
      <c r="B130" s="72" t="s">
        <v>651</v>
      </c>
      <c r="C130" s="80">
        <v>1050.055257</v>
      </c>
      <c r="D130" s="80"/>
      <c r="E130" s="80"/>
      <c r="F130" s="80"/>
      <c r="G130" s="80"/>
      <c r="H130" s="80">
        <v>1012.580607</v>
      </c>
      <c r="I130" s="80">
        <v>0.6</v>
      </c>
      <c r="J130" s="80"/>
      <c r="K130" s="80">
        <v>36.87465</v>
      </c>
      <c r="L130" s="80"/>
      <c r="M130" s="80"/>
      <c r="N130" s="80"/>
      <c r="O130" s="80"/>
    </row>
    <row r="131" ht="16.5" spans="1:15">
      <c r="A131" s="79" t="s">
        <v>652</v>
      </c>
      <c r="B131" s="72" t="s">
        <v>653</v>
      </c>
      <c r="C131" s="80">
        <v>292.15454</v>
      </c>
      <c r="D131" s="80"/>
      <c r="E131" s="80"/>
      <c r="F131" s="80"/>
      <c r="G131" s="80"/>
      <c r="H131" s="80">
        <v>263.978315</v>
      </c>
      <c r="I131" s="80"/>
      <c r="J131" s="80"/>
      <c r="K131" s="80">
        <v>28.176225</v>
      </c>
      <c r="L131" s="80"/>
      <c r="M131" s="80"/>
      <c r="N131" s="80"/>
      <c r="O131" s="80"/>
    </row>
    <row r="132" ht="16.5" spans="1:15">
      <c r="A132" s="79" t="s">
        <v>654</v>
      </c>
      <c r="B132" s="72" t="s">
        <v>655</v>
      </c>
      <c r="C132" s="80">
        <v>672.608536</v>
      </c>
      <c r="D132" s="80"/>
      <c r="E132" s="80"/>
      <c r="F132" s="80"/>
      <c r="G132" s="80"/>
      <c r="H132" s="80">
        <v>555.571661</v>
      </c>
      <c r="I132" s="80">
        <v>2</v>
      </c>
      <c r="J132" s="80"/>
      <c r="K132" s="80">
        <v>64.036875</v>
      </c>
      <c r="L132" s="80"/>
      <c r="M132" s="80"/>
      <c r="N132" s="80"/>
      <c r="O132" s="80">
        <v>51</v>
      </c>
    </row>
    <row r="133" ht="16.5" spans="1:15">
      <c r="A133" s="79" t="s">
        <v>656</v>
      </c>
      <c r="B133" s="72" t="s">
        <v>657</v>
      </c>
      <c r="C133" s="80">
        <v>794.353995</v>
      </c>
      <c r="D133" s="80"/>
      <c r="E133" s="80"/>
      <c r="F133" s="80"/>
      <c r="G133" s="80"/>
      <c r="H133" s="80">
        <v>729.30312</v>
      </c>
      <c r="I133" s="80"/>
      <c r="J133" s="80"/>
      <c r="K133" s="80">
        <v>65.050875</v>
      </c>
      <c r="L133" s="80"/>
      <c r="M133" s="80"/>
      <c r="N133" s="80"/>
      <c r="O133" s="80"/>
    </row>
    <row r="134" ht="16.5" spans="1:15">
      <c r="A134" s="79" t="s">
        <v>658</v>
      </c>
      <c r="B134" s="72" t="s">
        <v>659</v>
      </c>
      <c r="C134" s="80">
        <v>229.256205</v>
      </c>
      <c r="D134" s="80"/>
      <c r="E134" s="80"/>
      <c r="F134" s="80"/>
      <c r="G134" s="80"/>
      <c r="H134" s="80">
        <v>226.69473</v>
      </c>
      <c r="I134" s="80"/>
      <c r="J134" s="80"/>
      <c r="K134" s="80">
        <v>2.561475</v>
      </c>
      <c r="L134" s="80"/>
      <c r="M134" s="80"/>
      <c r="N134" s="80"/>
      <c r="O134" s="80"/>
    </row>
    <row r="135" ht="16.5" spans="1:15">
      <c r="A135" s="79" t="s">
        <v>660</v>
      </c>
      <c r="B135" s="72" t="s">
        <v>661</v>
      </c>
      <c r="C135" s="80">
        <v>4212.781046</v>
      </c>
      <c r="D135" s="80"/>
      <c r="E135" s="80"/>
      <c r="F135" s="80"/>
      <c r="G135" s="80"/>
      <c r="H135" s="80">
        <v>4163.355168</v>
      </c>
      <c r="I135" s="80"/>
      <c r="J135" s="80"/>
      <c r="K135" s="80">
        <v>49.425878</v>
      </c>
      <c r="L135" s="80"/>
      <c r="M135" s="80"/>
      <c r="N135" s="80"/>
      <c r="O135" s="80"/>
    </row>
    <row r="136" ht="16.5" spans="1:15">
      <c r="A136" s="79" t="s">
        <v>662</v>
      </c>
      <c r="B136" s="72" t="s">
        <v>663</v>
      </c>
      <c r="C136" s="80">
        <v>734.322707</v>
      </c>
      <c r="D136" s="80"/>
      <c r="E136" s="80"/>
      <c r="F136" s="80"/>
      <c r="G136" s="80"/>
      <c r="H136" s="80">
        <v>646.717537</v>
      </c>
      <c r="I136" s="80">
        <v>19</v>
      </c>
      <c r="J136" s="80"/>
      <c r="K136" s="80">
        <v>68.60517</v>
      </c>
      <c r="L136" s="80"/>
      <c r="M136" s="80"/>
      <c r="N136" s="80"/>
      <c r="O136" s="80"/>
    </row>
    <row r="137" ht="16.5" spans="1:15">
      <c r="A137" s="79" t="s">
        <v>664</v>
      </c>
      <c r="B137" s="72" t="s">
        <v>665</v>
      </c>
      <c r="C137" s="80">
        <v>2557.268852</v>
      </c>
      <c r="D137" s="80"/>
      <c r="E137" s="80"/>
      <c r="F137" s="80"/>
      <c r="G137" s="80"/>
      <c r="H137" s="80">
        <v>2322.280852</v>
      </c>
      <c r="I137" s="80">
        <v>25</v>
      </c>
      <c r="J137" s="80"/>
      <c r="K137" s="80">
        <v>209.988</v>
      </c>
      <c r="L137" s="80"/>
      <c r="M137" s="80"/>
      <c r="N137" s="80"/>
      <c r="O137" s="80"/>
    </row>
    <row r="138" ht="16.5" spans="1:15">
      <c r="A138" s="79" t="s">
        <v>666</v>
      </c>
      <c r="B138" s="72" t="s">
        <v>667</v>
      </c>
      <c r="C138" s="80">
        <v>3852.622191</v>
      </c>
      <c r="D138" s="80"/>
      <c r="E138" s="80"/>
      <c r="F138" s="80"/>
      <c r="G138" s="80"/>
      <c r="H138" s="80">
        <v>3561.708991</v>
      </c>
      <c r="I138" s="80">
        <v>2</v>
      </c>
      <c r="J138" s="80"/>
      <c r="K138" s="80">
        <v>288.9132</v>
      </c>
      <c r="L138" s="80"/>
      <c r="M138" s="80"/>
      <c r="N138" s="80"/>
      <c r="O138" s="80"/>
    </row>
    <row r="139" ht="16.5" spans="1:15">
      <c r="A139" s="79" t="s">
        <v>668</v>
      </c>
      <c r="B139" s="72" t="s">
        <v>669</v>
      </c>
      <c r="C139" s="80">
        <v>1838.879766</v>
      </c>
      <c r="D139" s="80"/>
      <c r="E139" s="80"/>
      <c r="F139" s="80"/>
      <c r="G139" s="80"/>
      <c r="H139" s="80">
        <v>1664.794416</v>
      </c>
      <c r="I139" s="80">
        <v>3</v>
      </c>
      <c r="J139" s="80"/>
      <c r="K139" s="80">
        <v>171.08535</v>
      </c>
      <c r="L139" s="80"/>
      <c r="M139" s="80"/>
      <c r="N139" s="80"/>
      <c r="O139" s="80"/>
    </row>
    <row r="140" ht="16.5" spans="1:15">
      <c r="A140" s="79" t="s">
        <v>670</v>
      </c>
      <c r="B140" s="72" t="s">
        <v>671</v>
      </c>
      <c r="C140" s="80">
        <v>1161.186742</v>
      </c>
      <c r="D140" s="80"/>
      <c r="E140" s="80"/>
      <c r="F140" s="80"/>
      <c r="G140" s="80"/>
      <c r="H140" s="80">
        <v>1109.490717</v>
      </c>
      <c r="I140" s="80">
        <v>1</v>
      </c>
      <c r="J140" s="80"/>
      <c r="K140" s="80">
        <v>50.696025</v>
      </c>
      <c r="L140" s="80"/>
      <c r="M140" s="80"/>
      <c r="N140" s="80"/>
      <c r="O140" s="80"/>
    </row>
    <row r="141" ht="16.5" spans="1:15">
      <c r="A141" s="79" t="s">
        <v>672</v>
      </c>
      <c r="B141" s="72" t="s">
        <v>673</v>
      </c>
      <c r="C141" s="80">
        <v>3718.800611</v>
      </c>
      <c r="D141" s="80"/>
      <c r="E141" s="80"/>
      <c r="F141" s="80"/>
      <c r="G141" s="80"/>
      <c r="H141" s="80">
        <v>3567.835811</v>
      </c>
      <c r="I141" s="80">
        <v>27</v>
      </c>
      <c r="J141" s="80"/>
      <c r="K141" s="80">
        <v>123.9648</v>
      </c>
      <c r="L141" s="80"/>
      <c r="M141" s="80"/>
      <c r="N141" s="80"/>
      <c r="O141" s="80"/>
    </row>
    <row r="142" ht="16.5" spans="1:15">
      <c r="A142" s="79" t="s">
        <v>674</v>
      </c>
      <c r="B142" s="72" t="s">
        <v>675</v>
      </c>
      <c r="C142" s="80">
        <v>803.768188</v>
      </c>
      <c r="D142" s="80"/>
      <c r="E142" s="80"/>
      <c r="F142" s="80"/>
      <c r="G142" s="80"/>
      <c r="H142" s="80">
        <v>711.715213</v>
      </c>
      <c r="I142" s="80"/>
      <c r="J142" s="80"/>
      <c r="K142" s="80">
        <v>12.807375</v>
      </c>
      <c r="L142" s="80"/>
      <c r="M142" s="80"/>
      <c r="N142" s="80"/>
      <c r="O142" s="80">
        <v>79.2456</v>
      </c>
    </row>
    <row r="143" ht="16.5" spans="1:15">
      <c r="A143" s="79" t="s">
        <v>676</v>
      </c>
      <c r="B143" s="72" t="s">
        <v>677</v>
      </c>
      <c r="C143" s="80">
        <v>3199.423238</v>
      </c>
      <c r="D143" s="80"/>
      <c r="E143" s="80"/>
      <c r="F143" s="80"/>
      <c r="G143" s="80"/>
      <c r="H143" s="80">
        <v>3152.096063</v>
      </c>
      <c r="I143" s="80">
        <v>12</v>
      </c>
      <c r="J143" s="80"/>
      <c r="K143" s="80">
        <v>35.327175</v>
      </c>
      <c r="L143" s="80"/>
      <c r="M143" s="80"/>
      <c r="N143" s="80"/>
      <c r="O143" s="80"/>
    </row>
    <row r="144" ht="16.5" spans="1:15">
      <c r="A144" s="79" t="s">
        <v>678</v>
      </c>
      <c r="B144" s="72" t="s">
        <v>679</v>
      </c>
      <c r="C144" s="80">
        <v>7108.491337</v>
      </c>
      <c r="D144" s="80"/>
      <c r="E144" s="80"/>
      <c r="F144" s="80"/>
      <c r="G144" s="80"/>
      <c r="H144" s="80">
        <v>6727.898512</v>
      </c>
      <c r="I144" s="80"/>
      <c r="J144" s="80"/>
      <c r="K144" s="80">
        <v>380.592825</v>
      </c>
      <c r="L144" s="80"/>
      <c r="M144" s="80"/>
      <c r="N144" s="80"/>
      <c r="O144" s="80"/>
    </row>
    <row r="145" ht="16.5" spans="1:15">
      <c r="A145" s="79" t="s">
        <v>680</v>
      </c>
      <c r="B145" s="72" t="s">
        <v>681</v>
      </c>
      <c r="C145" s="80">
        <v>3586.800572</v>
      </c>
      <c r="D145" s="80"/>
      <c r="E145" s="80"/>
      <c r="F145" s="80"/>
      <c r="G145" s="80"/>
      <c r="H145" s="80">
        <v>3363.237097</v>
      </c>
      <c r="I145" s="80">
        <v>10</v>
      </c>
      <c r="J145" s="80"/>
      <c r="K145" s="80">
        <v>213.563475</v>
      </c>
      <c r="L145" s="80"/>
      <c r="M145" s="80"/>
      <c r="N145" s="80"/>
      <c r="O145" s="80"/>
    </row>
    <row r="146" ht="16.5" spans="1:15">
      <c r="A146" s="79" t="s">
        <v>682</v>
      </c>
      <c r="B146" s="72" t="s">
        <v>683</v>
      </c>
      <c r="C146" s="80">
        <v>6626.047982</v>
      </c>
      <c r="D146" s="80"/>
      <c r="E146" s="80"/>
      <c r="F146" s="80"/>
      <c r="G146" s="80"/>
      <c r="H146" s="80">
        <v>6107.437982</v>
      </c>
      <c r="I146" s="80">
        <v>204</v>
      </c>
      <c r="J146" s="80"/>
      <c r="K146" s="80">
        <v>314.61</v>
      </c>
      <c r="L146" s="80"/>
      <c r="M146" s="80"/>
      <c r="N146" s="80"/>
      <c r="O146" s="80"/>
    </row>
    <row r="147" ht="16.5" spans="1:15">
      <c r="A147" s="79" t="s">
        <v>684</v>
      </c>
      <c r="B147" s="72" t="s">
        <v>685</v>
      </c>
      <c r="C147" s="80">
        <v>5529.309278</v>
      </c>
      <c r="D147" s="80"/>
      <c r="E147" s="80"/>
      <c r="F147" s="80"/>
      <c r="G147" s="80"/>
      <c r="H147" s="80">
        <v>5077.767278</v>
      </c>
      <c r="I147" s="80">
        <v>120</v>
      </c>
      <c r="J147" s="80"/>
      <c r="K147" s="80">
        <v>331.542</v>
      </c>
      <c r="L147" s="80"/>
      <c r="M147" s="80"/>
      <c r="N147" s="80"/>
      <c r="O147" s="80"/>
    </row>
    <row r="148" ht="16.5" spans="1:15">
      <c r="A148" s="79" t="s">
        <v>686</v>
      </c>
      <c r="B148" s="72" t="s">
        <v>687</v>
      </c>
      <c r="C148" s="80">
        <v>4687.820538</v>
      </c>
      <c r="D148" s="80"/>
      <c r="E148" s="80"/>
      <c r="F148" s="80"/>
      <c r="G148" s="80"/>
      <c r="H148" s="80">
        <v>4309.948038</v>
      </c>
      <c r="I148" s="80"/>
      <c r="J148" s="80"/>
      <c r="K148" s="80">
        <v>377.8725</v>
      </c>
      <c r="L148" s="80"/>
      <c r="M148" s="80"/>
      <c r="N148" s="80"/>
      <c r="O148" s="80"/>
    </row>
    <row r="149" ht="16.5" spans="1:15">
      <c r="A149" s="79" t="s">
        <v>688</v>
      </c>
      <c r="B149" s="72" t="s">
        <v>689</v>
      </c>
      <c r="C149" s="80">
        <v>2930.606062</v>
      </c>
      <c r="D149" s="80"/>
      <c r="E149" s="80"/>
      <c r="F149" s="80"/>
      <c r="G149" s="80"/>
      <c r="H149" s="80">
        <v>2716.863562</v>
      </c>
      <c r="I149" s="80">
        <v>78</v>
      </c>
      <c r="J149" s="80"/>
      <c r="K149" s="80">
        <v>135.7425</v>
      </c>
      <c r="L149" s="80"/>
      <c r="M149" s="80"/>
      <c r="N149" s="80"/>
      <c r="O149" s="80"/>
    </row>
    <row r="150" ht="16.5" spans="1:15">
      <c r="A150" s="79" t="s">
        <v>690</v>
      </c>
      <c r="B150" s="72" t="s">
        <v>691</v>
      </c>
      <c r="C150" s="80">
        <v>491.096521</v>
      </c>
      <c r="D150" s="80"/>
      <c r="E150" s="80"/>
      <c r="F150" s="80"/>
      <c r="G150" s="80"/>
      <c r="H150" s="80">
        <v>428.288071</v>
      </c>
      <c r="I150" s="80">
        <v>2.4</v>
      </c>
      <c r="J150" s="80"/>
      <c r="K150" s="80">
        <v>60.40845</v>
      </c>
      <c r="L150" s="80"/>
      <c r="M150" s="80"/>
      <c r="N150" s="80"/>
      <c r="O150" s="80"/>
    </row>
    <row r="151" ht="16.5" spans="1:15">
      <c r="A151" s="79" t="s">
        <v>692</v>
      </c>
      <c r="B151" s="72" t="s">
        <v>693</v>
      </c>
      <c r="C151" s="80">
        <v>1140.378036</v>
      </c>
      <c r="D151" s="80"/>
      <c r="E151" s="80"/>
      <c r="F151" s="80"/>
      <c r="G151" s="80"/>
      <c r="H151" s="80">
        <v>1032.796086</v>
      </c>
      <c r="I151" s="80"/>
      <c r="J151" s="80"/>
      <c r="K151" s="80">
        <v>107.58195</v>
      </c>
      <c r="L151" s="80"/>
      <c r="M151" s="80"/>
      <c r="N151" s="80"/>
      <c r="O151" s="80"/>
    </row>
    <row r="152" ht="16.5" spans="1:15">
      <c r="A152" s="79" t="s">
        <v>694</v>
      </c>
      <c r="B152" s="72" t="s">
        <v>695</v>
      </c>
      <c r="C152" s="80">
        <v>487.478198</v>
      </c>
      <c r="D152" s="80"/>
      <c r="E152" s="80"/>
      <c r="F152" s="80"/>
      <c r="G152" s="80"/>
      <c r="H152" s="80">
        <v>449.056073</v>
      </c>
      <c r="I152" s="80"/>
      <c r="J152" s="80"/>
      <c r="K152" s="80">
        <v>38.422125</v>
      </c>
      <c r="L152" s="80"/>
      <c r="M152" s="80"/>
      <c r="N152" s="80"/>
      <c r="O152" s="80"/>
    </row>
    <row r="153" ht="16.5" spans="1:15">
      <c r="A153" s="79" t="s">
        <v>696</v>
      </c>
      <c r="B153" s="72" t="s">
        <v>697</v>
      </c>
      <c r="C153" s="80">
        <v>3746.265768</v>
      </c>
      <c r="D153" s="80"/>
      <c r="E153" s="80"/>
      <c r="F153" s="80"/>
      <c r="G153" s="80"/>
      <c r="H153" s="80">
        <v>3427.840668</v>
      </c>
      <c r="I153" s="80"/>
      <c r="J153" s="80"/>
      <c r="K153" s="80">
        <v>318.4251</v>
      </c>
      <c r="L153" s="80"/>
      <c r="M153" s="80"/>
      <c r="N153" s="80"/>
      <c r="O153" s="80"/>
    </row>
    <row r="154" ht="16.5" spans="1:15">
      <c r="A154" s="79" t="s">
        <v>698</v>
      </c>
      <c r="B154" s="72" t="s">
        <v>699</v>
      </c>
      <c r="C154" s="80">
        <v>10837.871194</v>
      </c>
      <c r="D154" s="80"/>
      <c r="E154" s="80"/>
      <c r="F154" s="80"/>
      <c r="G154" s="80"/>
      <c r="H154" s="80">
        <v>9721.027573</v>
      </c>
      <c r="I154" s="80"/>
      <c r="J154" s="80"/>
      <c r="K154" s="80">
        <v>1116.843621</v>
      </c>
      <c r="L154" s="80"/>
      <c r="M154" s="80"/>
      <c r="N154" s="80"/>
      <c r="O154" s="80"/>
    </row>
    <row r="155" ht="16.5" spans="1:15">
      <c r="A155" s="79" t="s">
        <v>700</v>
      </c>
      <c r="B155" s="72" t="s">
        <v>701</v>
      </c>
      <c r="C155" s="80">
        <v>6741.565966</v>
      </c>
      <c r="D155" s="80"/>
      <c r="E155" s="80"/>
      <c r="F155" s="80"/>
      <c r="G155" s="80"/>
      <c r="H155" s="80">
        <v>5860.785241</v>
      </c>
      <c r="I155" s="80"/>
      <c r="J155" s="80"/>
      <c r="K155" s="80">
        <v>880.780725</v>
      </c>
      <c r="L155" s="80"/>
      <c r="M155" s="80"/>
      <c r="N155" s="80"/>
      <c r="O155" s="80"/>
    </row>
    <row r="156" ht="16.5" spans="1:15">
      <c r="A156" s="79" t="s">
        <v>702</v>
      </c>
      <c r="B156" s="72" t="s">
        <v>703</v>
      </c>
      <c r="C156" s="80">
        <v>5710.321652</v>
      </c>
      <c r="D156" s="80"/>
      <c r="E156" s="80"/>
      <c r="F156" s="80"/>
      <c r="G156" s="80"/>
      <c r="H156" s="80">
        <v>4919.230439</v>
      </c>
      <c r="I156" s="80">
        <v>45.168</v>
      </c>
      <c r="J156" s="80"/>
      <c r="K156" s="80">
        <v>745.923213</v>
      </c>
      <c r="L156" s="80"/>
      <c r="M156" s="80"/>
      <c r="N156" s="80"/>
      <c r="O156" s="80"/>
    </row>
    <row r="157" ht="16.5" spans="1:15">
      <c r="A157" s="79" t="s">
        <v>704</v>
      </c>
      <c r="B157" s="72" t="s">
        <v>705</v>
      </c>
      <c r="C157" s="80">
        <v>5695.717613</v>
      </c>
      <c r="D157" s="80"/>
      <c r="E157" s="80"/>
      <c r="F157" s="80"/>
      <c r="G157" s="80"/>
      <c r="H157" s="80">
        <v>4881.349652</v>
      </c>
      <c r="I157" s="80"/>
      <c r="J157" s="80"/>
      <c r="K157" s="80">
        <v>814.367961</v>
      </c>
      <c r="L157" s="80"/>
      <c r="M157" s="80"/>
      <c r="N157" s="80"/>
      <c r="O157" s="80"/>
    </row>
    <row r="158" ht="16.5" spans="1:15">
      <c r="A158" s="79" t="s">
        <v>706</v>
      </c>
      <c r="B158" s="72" t="s">
        <v>707</v>
      </c>
      <c r="C158" s="80">
        <v>4344.27753</v>
      </c>
      <c r="D158" s="80"/>
      <c r="E158" s="80"/>
      <c r="F158" s="80"/>
      <c r="G158" s="80"/>
      <c r="H158" s="80">
        <v>3864.613755</v>
      </c>
      <c r="I158" s="80">
        <v>17.3685</v>
      </c>
      <c r="J158" s="80"/>
      <c r="K158" s="80">
        <v>462.295275</v>
      </c>
      <c r="L158" s="80"/>
      <c r="M158" s="80"/>
      <c r="N158" s="80"/>
      <c r="O158" s="80"/>
    </row>
    <row r="159" ht="16.5" spans="1:15">
      <c r="A159" s="79" t="s">
        <v>708</v>
      </c>
      <c r="B159" s="72" t="s">
        <v>709</v>
      </c>
      <c r="C159" s="80">
        <v>6049.90905</v>
      </c>
      <c r="D159" s="80"/>
      <c r="E159" s="80"/>
      <c r="F159" s="80"/>
      <c r="G159" s="80"/>
      <c r="H159" s="80">
        <v>5334.0833</v>
      </c>
      <c r="I159" s="80">
        <v>8</v>
      </c>
      <c r="J159" s="80"/>
      <c r="K159" s="80">
        <v>707.82575</v>
      </c>
      <c r="L159" s="80"/>
      <c r="M159" s="80"/>
      <c r="N159" s="80"/>
      <c r="O159" s="80"/>
    </row>
    <row r="160" ht="16.5" spans="1:15">
      <c r="A160" s="79" t="s">
        <v>710</v>
      </c>
      <c r="B160" s="72" t="s">
        <v>711</v>
      </c>
      <c r="C160" s="80">
        <v>7999.820568</v>
      </c>
      <c r="D160" s="80"/>
      <c r="E160" s="80"/>
      <c r="F160" s="80"/>
      <c r="G160" s="80"/>
      <c r="H160" s="80">
        <v>6927.347013</v>
      </c>
      <c r="I160" s="80">
        <v>35</v>
      </c>
      <c r="J160" s="80"/>
      <c r="K160" s="80">
        <v>1037.473555</v>
      </c>
      <c r="L160" s="80"/>
      <c r="M160" s="80"/>
      <c r="N160" s="80"/>
      <c r="O160" s="80"/>
    </row>
    <row r="161" ht="16.5" spans="1:15">
      <c r="A161" s="79" t="s">
        <v>712</v>
      </c>
      <c r="B161" s="72" t="s">
        <v>713</v>
      </c>
      <c r="C161" s="80">
        <v>4108.166003</v>
      </c>
      <c r="D161" s="80"/>
      <c r="E161" s="80"/>
      <c r="F161" s="80"/>
      <c r="G161" s="80"/>
      <c r="H161" s="80">
        <v>3674.955053</v>
      </c>
      <c r="I161" s="80"/>
      <c r="J161" s="80"/>
      <c r="K161" s="80">
        <v>433.21095</v>
      </c>
      <c r="L161" s="80"/>
      <c r="M161" s="80"/>
      <c r="N161" s="80"/>
      <c r="O161" s="80"/>
    </row>
    <row r="162" ht="16.5" spans="1:15">
      <c r="A162" s="79" t="s">
        <v>714</v>
      </c>
      <c r="B162" s="72" t="s">
        <v>715</v>
      </c>
      <c r="C162" s="80">
        <v>4442.721366</v>
      </c>
      <c r="D162" s="80"/>
      <c r="E162" s="80"/>
      <c r="F162" s="80"/>
      <c r="G162" s="80"/>
      <c r="H162" s="80">
        <v>3912.064491</v>
      </c>
      <c r="I162" s="80"/>
      <c r="J162" s="80"/>
      <c r="K162" s="80">
        <v>530.656875</v>
      </c>
      <c r="L162" s="80"/>
      <c r="M162" s="80"/>
      <c r="N162" s="80"/>
      <c r="O162" s="80"/>
    </row>
    <row r="163" ht="16.5" spans="1:15">
      <c r="A163" s="79" t="s">
        <v>716</v>
      </c>
      <c r="B163" s="72" t="s">
        <v>717</v>
      </c>
      <c r="C163" s="80">
        <v>7330.729628</v>
      </c>
      <c r="D163" s="80"/>
      <c r="E163" s="80"/>
      <c r="F163" s="80"/>
      <c r="G163" s="80"/>
      <c r="H163" s="80">
        <v>6490.654078</v>
      </c>
      <c r="I163" s="80">
        <v>22</v>
      </c>
      <c r="J163" s="80"/>
      <c r="K163" s="80">
        <v>818.07555</v>
      </c>
      <c r="L163" s="80"/>
      <c r="M163" s="80"/>
      <c r="N163" s="80"/>
      <c r="O163" s="80"/>
    </row>
    <row r="164" ht="16.5" spans="1:15">
      <c r="A164" s="79" t="s">
        <v>718</v>
      </c>
      <c r="B164" s="72" t="s">
        <v>719</v>
      </c>
      <c r="C164" s="80">
        <v>5182.455074</v>
      </c>
      <c r="D164" s="80"/>
      <c r="E164" s="80"/>
      <c r="F164" s="80"/>
      <c r="G164" s="80"/>
      <c r="H164" s="80">
        <v>4549.585099</v>
      </c>
      <c r="I164" s="80">
        <v>10</v>
      </c>
      <c r="J164" s="80"/>
      <c r="K164" s="80">
        <v>622.869975</v>
      </c>
      <c r="L164" s="80"/>
      <c r="M164" s="80"/>
      <c r="N164" s="80"/>
      <c r="O164" s="80"/>
    </row>
    <row r="165" ht="16.5" spans="1:15">
      <c r="A165" s="79" t="s">
        <v>720</v>
      </c>
      <c r="B165" s="72" t="s">
        <v>721</v>
      </c>
      <c r="C165" s="80">
        <v>649.09866</v>
      </c>
      <c r="D165" s="80"/>
      <c r="E165" s="80"/>
      <c r="F165" s="80"/>
      <c r="G165" s="80"/>
      <c r="H165" s="80">
        <v>618.50886</v>
      </c>
      <c r="I165" s="80">
        <v>3</v>
      </c>
      <c r="J165" s="80"/>
      <c r="K165" s="80">
        <v>27.5898</v>
      </c>
      <c r="L165" s="80"/>
      <c r="M165" s="80"/>
      <c r="N165" s="80"/>
      <c r="O165" s="80"/>
    </row>
    <row r="166" ht="16.5" spans="1:15">
      <c r="A166" s="79" t="s">
        <v>722</v>
      </c>
      <c r="B166" s="72" t="s">
        <v>723</v>
      </c>
      <c r="C166" s="80">
        <v>1455.077823</v>
      </c>
      <c r="D166" s="80"/>
      <c r="E166" s="80"/>
      <c r="F166" s="80"/>
      <c r="G166" s="80"/>
      <c r="H166" s="80">
        <v>1339.598931</v>
      </c>
      <c r="I166" s="80">
        <v>20</v>
      </c>
      <c r="J166" s="80"/>
      <c r="K166" s="80">
        <v>95.478892</v>
      </c>
      <c r="L166" s="80"/>
      <c r="M166" s="80"/>
      <c r="N166" s="80"/>
      <c r="O166" s="80"/>
    </row>
    <row r="167" ht="16.5" spans="1:15">
      <c r="A167" s="79" t="s">
        <v>724</v>
      </c>
      <c r="B167" s="72" t="s">
        <v>725</v>
      </c>
      <c r="C167" s="80">
        <v>2109.318613</v>
      </c>
      <c r="D167" s="80"/>
      <c r="E167" s="80"/>
      <c r="F167" s="80"/>
      <c r="G167" s="80"/>
      <c r="H167" s="80">
        <v>1979.85227</v>
      </c>
      <c r="I167" s="80">
        <v>5</v>
      </c>
      <c r="J167" s="80"/>
      <c r="K167" s="80">
        <v>124.466343</v>
      </c>
      <c r="L167" s="80"/>
      <c r="M167" s="80"/>
      <c r="N167" s="80"/>
      <c r="O167" s="80"/>
    </row>
    <row r="168" ht="16.5" spans="1:15">
      <c r="A168" s="79" t="s">
        <v>726</v>
      </c>
      <c r="B168" s="72" t="s">
        <v>727</v>
      </c>
      <c r="C168" s="80">
        <v>1263.154012</v>
      </c>
      <c r="D168" s="80"/>
      <c r="E168" s="80"/>
      <c r="F168" s="80"/>
      <c r="G168" s="80"/>
      <c r="H168" s="80">
        <v>1211.496937</v>
      </c>
      <c r="I168" s="80"/>
      <c r="J168" s="80"/>
      <c r="K168" s="80">
        <v>51.657075</v>
      </c>
      <c r="L168" s="80"/>
      <c r="M168" s="80"/>
      <c r="N168" s="80"/>
      <c r="O168" s="80"/>
    </row>
    <row r="169" ht="16.5" spans="1:15">
      <c r="A169" s="79" t="s">
        <v>728</v>
      </c>
      <c r="B169" s="72" t="s">
        <v>729</v>
      </c>
      <c r="C169" s="80">
        <v>1049.06346</v>
      </c>
      <c r="D169" s="80"/>
      <c r="E169" s="80"/>
      <c r="F169" s="80"/>
      <c r="G169" s="80"/>
      <c r="H169" s="80">
        <v>1044.06346</v>
      </c>
      <c r="I169" s="80">
        <v>5</v>
      </c>
      <c r="J169" s="80"/>
      <c r="K169" s="80"/>
      <c r="L169" s="80"/>
      <c r="M169" s="80"/>
      <c r="N169" s="80"/>
      <c r="O169" s="80"/>
    </row>
    <row r="170" ht="16.5" spans="1:15">
      <c r="A170" s="79" t="s">
        <v>730</v>
      </c>
      <c r="B170" s="72" t="s">
        <v>731</v>
      </c>
      <c r="C170" s="80">
        <v>1666.147443</v>
      </c>
      <c r="D170" s="80"/>
      <c r="E170" s="80"/>
      <c r="F170" s="80"/>
      <c r="G170" s="80"/>
      <c r="H170" s="80">
        <v>1614.323743</v>
      </c>
      <c r="I170" s="80">
        <v>20</v>
      </c>
      <c r="J170" s="80"/>
      <c r="K170" s="80">
        <v>31.8237</v>
      </c>
      <c r="L170" s="80"/>
      <c r="M170" s="80"/>
      <c r="N170" s="80"/>
      <c r="O170" s="80"/>
    </row>
    <row r="171" ht="16.5" spans="1:15">
      <c r="A171" s="79" t="s">
        <v>732</v>
      </c>
      <c r="B171" s="72" t="s">
        <v>733</v>
      </c>
      <c r="C171" s="80">
        <v>3910.620584</v>
      </c>
      <c r="D171" s="80"/>
      <c r="E171" s="80"/>
      <c r="F171" s="80"/>
      <c r="G171" s="80"/>
      <c r="H171" s="80">
        <v>3870.620584</v>
      </c>
      <c r="I171" s="80">
        <v>40</v>
      </c>
      <c r="J171" s="80"/>
      <c r="K171" s="80"/>
      <c r="L171" s="80"/>
      <c r="M171" s="80"/>
      <c r="N171" s="80"/>
      <c r="O171" s="80"/>
    </row>
    <row r="172" ht="16.5" spans="1:15">
      <c r="A172" s="79" t="s">
        <v>734</v>
      </c>
      <c r="B172" s="72" t="s">
        <v>735</v>
      </c>
      <c r="C172" s="80">
        <v>4173.042147</v>
      </c>
      <c r="D172" s="80"/>
      <c r="E172" s="80"/>
      <c r="F172" s="80"/>
      <c r="G172" s="80"/>
      <c r="H172" s="80">
        <v>4156.411197</v>
      </c>
      <c r="I172" s="80">
        <v>9.48</v>
      </c>
      <c r="J172" s="80"/>
      <c r="K172" s="80">
        <v>7.15095</v>
      </c>
      <c r="L172" s="80"/>
      <c r="M172" s="80"/>
      <c r="N172" s="80"/>
      <c r="O172" s="80"/>
    </row>
    <row r="173" ht="16.5" spans="1:15">
      <c r="A173" s="79" t="s">
        <v>736</v>
      </c>
      <c r="B173" s="72" t="s">
        <v>737</v>
      </c>
      <c r="C173" s="80">
        <v>1189.491337</v>
      </c>
      <c r="D173" s="80"/>
      <c r="E173" s="80"/>
      <c r="F173" s="80"/>
      <c r="G173" s="80"/>
      <c r="H173" s="80">
        <v>1154.491337</v>
      </c>
      <c r="I173" s="80">
        <v>35</v>
      </c>
      <c r="J173" s="80"/>
      <c r="K173" s="80"/>
      <c r="L173" s="80"/>
      <c r="M173" s="80"/>
      <c r="N173" s="80"/>
      <c r="O173" s="80"/>
    </row>
    <row r="174" ht="16.5" spans="1:15">
      <c r="A174" s="79" t="s">
        <v>738</v>
      </c>
      <c r="B174" s="72" t="s">
        <v>739</v>
      </c>
      <c r="C174" s="80">
        <v>1038.877498</v>
      </c>
      <c r="D174" s="80"/>
      <c r="E174" s="80"/>
      <c r="F174" s="80"/>
      <c r="G174" s="80"/>
      <c r="H174" s="80">
        <v>926.331448</v>
      </c>
      <c r="I174" s="80"/>
      <c r="J174" s="80"/>
      <c r="K174" s="80">
        <v>112.54605</v>
      </c>
      <c r="L174" s="80"/>
      <c r="M174" s="80"/>
      <c r="N174" s="80"/>
      <c r="O174" s="80"/>
    </row>
    <row r="175" ht="16.5" spans="1:15">
      <c r="A175" s="79" t="s">
        <v>740</v>
      </c>
      <c r="B175" s="72" t="s">
        <v>741</v>
      </c>
      <c r="C175" s="80">
        <v>1534.588464</v>
      </c>
      <c r="D175" s="80"/>
      <c r="E175" s="80"/>
      <c r="F175" s="80"/>
      <c r="G175" s="80"/>
      <c r="H175" s="80">
        <v>1499.219614</v>
      </c>
      <c r="I175" s="80">
        <v>20</v>
      </c>
      <c r="J175" s="80"/>
      <c r="K175" s="80">
        <v>15.36885</v>
      </c>
      <c r="L175" s="80"/>
      <c r="M175" s="80"/>
      <c r="N175" s="80"/>
      <c r="O175" s="80"/>
    </row>
    <row r="176" ht="16.5" spans="1:15">
      <c r="A176" s="79" t="s">
        <v>742</v>
      </c>
      <c r="B176" s="72" t="s">
        <v>743</v>
      </c>
      <c r="C176" s="80">
        <v>672.270305</v>
      </c>
      <c r="D176" s="80"/>
      <c r="E176" s="80"/>
      <c r="F176" s="80"/>
      <c r="G176" s="80"/>
      <c r="H176" s="80">
        <v>620.489765</v>
      </c>
      <c r="I176" s="80"/>
      <c r="J176" s="80"/>
      <c r="K176" s="80">
        <v>51.78054</v>
      </c>
      <c r="L176" s="80"/>
      <c r="M176" s="80"/>
      <c r="N176" s="80"/>
      <c r="O176" s="80"/>
    </row>
    <row r="177" ht="16.5" spans="1:15">
      <c r="A177" s="79" t="s">
        <v>744</v>
      </c>
      <c r="B177" s="72" t="s">
        <v>745</v>
      </c>
      <c r="C177" s="80">
        <v>296.069189</v>
      </c>
      <c r="D177" s="80">
        <v>227.901719</v>
      </c>
      <c r="E177" s="80">
        <v>28.827104</v>
      </c>
      <c r="F177" s="80">
        <v>2</v>
      </c>
      <c r="G177" s="80"/>
      <c r="H177" s="80">
        <v>4.4688</v>
      </c>
      <c r="I177" s="80"/>
      <c r="J177" s="80"/>
      <c r="K177" s="80">
        <v>32.871566</v>
      </c>
      <c r="L177" s="80"/>
      <c r="M177" s="80"/>
      <c r="N177" s="80"/>
      <c r="O177" s="80"/>
    </row>
    <row r="178" ht="16.5" spans="1:15">
      <c r="A178" s="79" t="s">
        <v>746</v>
      </c>
      <c r="B178" s="72" t="s">
        <v>747</v>
      </c>
      <c r="C178" s="80">
        <v>1056.839474</v>
      </c>
      <c r="D178" s="80"/>
      <c r="E178" s="80"/>
      <c r="F178" s="80"/>
      <c r="G178" s="80"/>
      <c r="H178" s="80">
        <v>883.825974</v>
      </c>
      <c r="I178" s="80"/>
      <c r="J178" s="80"/>
      <c r="K178" s="80">
        <v>3.0135</v>
      </c>
      <c r="L178" s="80"/>
      <c r="M178" s="80"/>
      <c r="N178" s="80"/>
      <c r="O178" s="80">
        <v>170</v>
      </c>
    </row>
    <row r="179" ht="16.5" spans="1:15">
      <c r="A179" s="79" t="s">
        <v>748</v>
      </c>
      <c r="B179" s="72" t="s">
        <v>749</v>
      </c>
      <c r="C179" s="80">
        <v>701.300325</v>
      </c>
      <c r="D179" s="80">
        <v>435.968086</v>
      </c>
      <c r="E179" s="80">
        <v>224.41164</v>
      </c>
      <c r="F179" s="80">
        <v>2.42</v>
      </c>
      <c r="G179" s="80"/>
      <c r="H179" s="80">
        <v>24.728904</v>
      </c>
      <c r="I179" s="80"/>
      <c r="J179" s="80"/>
      <c r="K179" s="80">
        <v>13.771695</v>
      </c>
      <c r="L179" s="80"/>
      <c r="M179" s="80"/>
      <c r="N179" s="80"/>
      <c r="O179" s="80"/>
    </row>
    <row r="180" ht="16.5" spans="1:15">
      <c r="A180" s="79" t="s">
        <v>750</v>
      </c>
      <c r="B180" s="72" t="s">
        <v>751</v>
      </c>
      <c r="C180" s="80">
        <v>159.322218</v>
      </c>
      <c r="D180" s="80">
        <v>117.20851</v>
      </c>
      <c r="E180" s="80">
        <v>29.003992</v>
      </c>
      <c r="F180" s="80">
        <v>1</v>
      </c>
      <c r="G180" s="80"/>
      <c r="H180" s="80">
        <v>8.789208</v>
      </c>
      <c r="I180" s="80"/>
      <c r="J180" s="80"/>
      <c r="K180" s="80">
        <v>3.320508</v>
      </c>
      <c r="L180" s="80"/>
      <c r="M180" s="80"/>
      <c r="N180" s="80"/>
      <c r="O180" s="80"/>
    </row>
    <row r="181" ht="16.5" spans="1:15">
      <c r="A181" s="85"/>
      <c r="B181" s="78" t="s">
        <v>752</v>
      </c>
      <c r="C181" s="83">
        <v>9900.83</v>
      </c>
      <c r="D181" s="83">
        <v>5700</v>
      </c>
      <c r="E181" s="83">
        <v>1300</v>
      </c>
      <c r="F181" s="83">
        <v>0</v>
      </c>
      <c r="G181" s="83">
        <v>0</v>
      </c>
      <c r="H181" s="83">
        <v>2520.83</v>
      </c>
      <c r="I181" s="83">
        <v>300</v>
      </c>
      <c r="J181" s="83">
        <v>80</v>
      </c>
      <c r="K181" s="83">
        <v>0</v>
      </c>
      <c r="L181" s="83">
        <v>0</v>
      </c>
      <c r="M181" s="83">
        <v>0</v>
      </c>
      <c r="N181" s="83">
        <v>0</v>
      </c>
      <c r="O181" s="83">
        <v>0</v>
      </c>
    </row>
    <row r="182" ht="16.5" spans="1:15">
      <c r="A182" s="79" t="s">
        <v>753</v>
      </c>
      <c r="B182" s="72" t="s">
        <v>754</v>
      </c>
      <c r="C182" s="86">
        <v>260</v>
      </c>
      <c r="D182" s="86"/>
      <c r="E182" s="86"/>
      <c r="F182" s="86"/>
      <c r="G182" s="86"/>
      <c r="H182" s="86">
        <v>180</v>
      </c>
      <c r="I182" s="86"/>
      <c r="J182" s="86">
        <v>80</v>
      </c>
      <c r="K182" s="86"/>
      <c r="L182" s="86"/>
      <c r="M182" s="86"/>
      <c r="N182" s="86"/>
      <c r="O182" s="86"/>
    </row>
    <row r="183" ht="16.5" spans="1:15">
      <c r="A183" s="79" t="s">
        <v>755</v>
      </c>
      <c r="B183" s="72" t="s">
        <v>756</v>
      </c>
      <c r="C183" s="86">
        <v>2640.83</v>
      </c>
      <c r="D183" s="86"/>
      <c r="E183" s="86"/>
      <c r="F183" s="86"/>
      <c r="G183" s="86"/>
      <c r="H183" s="86">
        <v>2340.83</v>
      </c>
      <c r="I183" s="86">
        <v>300</v>
      </c>
      <c r="J183" s="86"/>
      <c r="K183" s="86"/>
      <c r="L183" s="86"/>
      <c r="M183" s="86"/>
      <c r="N183" s="86"/>
      <c r="O183" s="86"/>
    </row>
    <row r="184" ht="16.5" spans="1:15">
      <c r="A184" s="79" t="s">
        <v>757</v>
      </c>
      <c r="B184" s="72" t="s">
        <v>758</v>
      </c>
      <c r="C184" s="86">
        <v>7000</v>
      </c>
      <c r="D184" s="86">
        <v>5700</v>
      </c>
      <c r="E184" s="86">
        <v>1300</v>
      </c>
      <c r="F184" s="86"/>
      <c r="G184" s="86"/>
      <c r="H184" s="86"/>
      <c r="I184" s="86"/>
      <c r="J184" s="86"/>
      <c r="K184" s="86"/>
      <c r="L184" s="86"/>
      <c r="M184" s="86"/>
      <c r="N184" s="86"/>
      <c r="O184" s="86"/>
    </row>
    <row r="185" ht="16.5" spans="1:15">
      <c r="A185" s="85"/>
      <c r="B185" s="78" t="s">
        <v>759</v>
      </c>
      <c r="C185" s="83">
        <v>143984.480334</v>
      </c>
      <c r="D185" s="83">
        <v>18002.782075</v>
      </c>
      <c r="E185" s="83">
        <v>36853.26243</v>
      </c>
      <c r="F185" s="83">
        <v>50484.071871</v>
      </c>
      <c r="G185" s="83">
        <v>0</v>
      </c>
      <c r="H185" s="83">
        <v>12673.914481</v>
      </c>
      <c r="I185" s="83">
        <v>835.640136</v>
      </c>
      <c r="J185" s="83">
        <v>13461.7</v>
      </c>
      <c r="K185" s="83">
        <v>4452.049341</v>
      </c>
      <c r="L185" s="83">
        <v>0</v>
      </c>
      <c r="M185" s="83">
        <v>0</v>
      </c>
      <c r="N185" s="83">
        <v>0</v>
      </c>
      <c r="O185" s="83">
        <v>7221.06</v>
      </c>
    </row>
    <row r="186" ht="16.5" spans="1:15">
      <c r="A186" s="61"/>
      <c r="B186" s="78" t="s">
        <v>760</v>
      </c>
      <c r="C186" s="65">
        <v>129799.4</v>
      </c>
      <c r="D186" s="65">
        <v>738</v>
      </c>
      <c r="E186" s="65">
        <v>9511.4</v>
      </c>
      <c r="F186" s="65">
        <v>16250</v>
      </c>
      <c r="G186" s="65">
        <v>0</v>
      </c>
      <c r="H186" s="65">
        <v>7345</v>
      </c>
      <c r="I186" s="65">
        <v>555</v>
      </c>
      <c r="J186" s="65">
        <v>29225</v>
      </c>
      <c r="K186" s="65">
        <v>3082</v>
      </c>
      <c r="L186" s="65">
        <v>14733</v>
      </c>
      <c r="M186" s="65">
        <v>17310</v>
      </c>
      <c r="N186" s="65">
        <v>0</v>
      </c>
      <c r="O186" s="65">
        <v>31050</v>
      </c>
    </row>
    <row r="187" ht="16.5" spans="1:15">
      <c r="A187" s="57"/>
      <c r="B187" s="78" t="s">
        <v>761</v>
      </c>
      <c r="C187" s="65">
        <v>63338</v>
      </c>
      <c r="D187" s="65"/>
      <c r="E187" s="65">
        <v>63338</v>
      </c>
      <c r="F187" s="65"/>
      <c r="G187" s="65"/>
      <c r="H187" s="65"/>
      <c r="I187" s="65"/>
      <c r="J187" s="65"/>
      <c r="K187" s="65"/>
      <c r="L187" s="65"/>
      <c r="M187" s="65"/>
      <c r="N187" s="65"/>
      <c r="O187" s="65"/>
    </row>
    <row r="188" ht="16.5" spans="1:15">
      <c r="A188" s="57"/>
      <c r="B188" s="78" t="s">
        <v>1534</v>
      </c>
      <c r="C188" s="65">
        <v>38470</v>
      </c>
      <c r="D188" s="65"/>
      <c r="E188" s="65">
        <v>38470</v>
      </c>
      <c r="F188" s="65"/>
      <c r="G188" s="65"/>
      <c r="H188" s="65"/>
      <c r="I188" s="65"/>
      <c r="J188" s="65"/>
      <c r="K188" s="65"/>
      <c r="L188" s="65"/>
      <c r="M188" s="65"/>
      <c r="N188" s="65"/>
      <c r="O188" s="65"/>
    </row>
  </sheetData>
  <mergeCells count="1">
    <mergeCell ref="A2:O2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8"/>
  <sheetViews>
    <sheetView workbookViewId="0">
      <selection activeCell="A1" sqref="A1:L188"/>
    </sheetView>
  </sheetViews>
  <sheetFormatPr defaultColWidth="9" defaultRowHeight="14.25"/>
  <cols>
    <col min="1" max="1" width="6.625" customWidth="1"/>
    <col min="2" max="2" width="31.625" customWidth="1"/>
    <col min="3" max="12" width="8.875" customWidth="1"/>
  </cols>
  <sheetData>
    <row r="1" ht="18.75" spans="1:12">
      <c r="A1" s="50" t="s">
        <v>42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</row>
    <row r="2" ht="25.5" spans="1:12">
      <c r="A2" s="53" t="s">
        <v>39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ht="15" spans="1:12">
      <c r="A3" s="54"/>
      <c r="B3" s="55"/>
      <c r="C3" s="56"/>
      <c r="D3" s="56"/>
      <c r="E3" s="56"/>
      <c r="F3" s="56"/>
      <c r="G3" s="56"/>
      <c r="H3" s="56"/>
      <c r="I3" s="56"/>
      <c r="J3" s="56"/>
      <c r="K3" s="56"/>
      <c r="L3" s="71" t="s">
        <v>44</v>
      </c>
    </row>
    <row r="4" ht="48" spans="1:12">
      <c r="A4" s="57" t="s">
        <v>392</v>
      </c>
      <c r="B4" s="58" t="s">
        <v>1928</v>
      </c>
      <c r="C4" s="59" t="s">
        <v>215</v>
      </c>
      <c r="D4" s="60" t="s">
        <v>1929</v>
      </c>
      <c r="E4" s="60" t="s">
        <v>1930</v>
      </c>
      <c r="F4" s="60" t="s">
        <v>1931</v>
      </c>
      <c r="G4" s="60" t="s">
        <v>1932</v>
      </c>
      <c r="H4" s="60" t="s">
        <v>1933</v>
      </c>
      <c r="I4" s="60" t="s">
        <v>1934</v>
      </c>
      <c r="J4" s="60" t="s">
        <v>1935</v>
      </c>
      <c r="K4" s="60" t="s">
        <v>1936</v>
      </c>
      <c r="L4" s="60" t="s">
        <v>1937</v>
      </c>
    </row>
    <row r="5" ht="16.5" spans="1:12">
      <c r="A5" s="61"/>
      <c r="B5" s="62" t="s">
        <v>394</v>
      </c>
      <c r="C5" s="63">
        <v>733791.164114</v>
      </c>
      <c r="D5" s="63">
        <v>260784.212772</v>
      </c>
      <c r="E5" s="63">
        <v>226312.874387</v>
      </c>
      <c r="F5" s="63">
        <v>35122.30464</v>
      </c>
      <c r="G5" s="63">
        <v>17310</v>
      </c>
      <c r="H5" s="63">
        <v>0</v>
      </c>
      <c r="I5" s="63">
        <v>77246.261115</v>
      </c>
      <c r="J5" s="63">
        <v>43169.7</v>
      </c>
      <c r="K5" s="63">
        <v>14733</v>
      </c>
      <c r="L5" s="63">
        <v>59112.8112</v>
      </c>
    </row>
    <row r="6" ht="16.5" spans="1:12">
      <c r="A6" s="61"/>
      <c r="B6" s="64" t="s">
        <v>409</v>
      </c>
      <c r="C6" s="65">
        <v>63487.326692</v>
      </c>
      <c r="D6" s="65">
        <v>36164.268017</v>
      </c>
      <c r="E6" s="65">
        <v>17215.24421</v>
      </c>
      <c r="F6" s="65">
        <v>2779.512665</v>
      </c>
      <c r="G6" s="65">
        <v>0</v>
      </c>
      <c r="H6" s="65">
        <v>0</v>
      </c>
      <c r="I6" s="65">
        <v>622.9618</v>
      </c>
      <c r="J6" s="65">
        <v>0</v>
      </c>
      <c r="K6" s="65">
        <v>0</v>
      </c>
      <c r="L6" s="65">
        <v>6705.34</v>
      </c>
    </row>
    <row r="7" ht="16.5" spans="1:12">
      <c r="A7" s="311" t="s">
        <v>410</v>
      </c>
      <c r="B7" s="67" t="s">
        <v>411</v>
      </c>
      <c r="C7" s="68">
        <v>1749.59357</v>
      </c>
      <c r="D7" s="68">
        <v>1231.841082</v>
      </c>
      <c r="E7" s="68">
        <v>406.333512</v>
      </c>
      <c r="F7" s="68">
        <v>103.418976</v>
      </c>
      <c r="G7" s="68"/>
      <c r="H7" s="68"/>
      <c r="I7" s="68">
        <v>8</v>
      </c>
      <c r="J7" s="68"/>
      <c r="K7" s="68"/>
      <c r="L7" s="68"/>
    </row>
    <row r="8" ht="16.5" spans="1:12">
      <c r="A8" s="311" t="s">
        <v>412</v>
      </c>
      <c r="B8" s="67" t="s">
        <v>413</v>
      </c>
      <c r="C8" s="68">
        <v>409.211462</v>
      </c>
      <c r="D8" s="68">
        <v>228.659892</v>
      </c>
      <c r="E8" s="68">
        <v>63.45807</v>
      </c>
      <c r="F8" s="68">
        <v>3.0135</v>
      </c>
      <c r="G8" s="68"/>
      <c r="H8" s="68"/>
      <c r="I8" s="68">
        <v>2</v>
      </c>
      <c r="J8" s="68"/>
      <c r="K8" s="68"/>
      <c r="L8" s="68">
        <v>112.08</v>
      </c>
    </row>
    <row r="9" ht="16.5" spans="1:12">
      <c r="A9" s="311" t="s">
        <v>414</v>
      </c>
      <c r="B9" s="67" t="s">
        <v>415</v>
      </c>
      <c r="C9" s="68">
        <v>698.969007</v>
      </c>
      <c r="D9" s="68">
        <v>380.864516</v>
      </c>
      <c r="E9" s="68">
        <v>111.753222</v>
      </c>
      <c r="F9" s="68">
        <v>13.351269</v>
      </c>
      <c r="G9" s="68"/>
      <c r="H9" s="68"/>
      <c r="I9" s="68">
        <v>3</v>
      </c>
      <c r="J9" s="68"/>
      <c r="K9" s="68"/>
      <c r="L9" s="68">
        <v>190</v>
      </c>
    </row>
    <row r="10" ht="16.5" spans="1:12">
      <c r="A10" s="311" t="s">
        <v>416</v>
      </c>
      <c r="B10" s="67" t="s">
        <v>417</v>
      </c>
      <c r="C10" s="68">
        <v>2541.186205</v>
      </c>
      <c r="D10" s="68">
        <v>1014.210517</v>
      </c>
      <c r="E10" s="68">
        <v>1452.90627</v>
      </c>
      <c r="F10" s="68">
        <v>73.069418</v>
      </c>
      <c r="G10" s="68"/>
      <c r="H10" s="68"/>
      <c r="I10" s="68">
        <v>1</v>
      </c>
      <c r="J10" s="68"/>
      <c r="K10" s="68"/>
      <c r="L10" s="68"/>
    </row>
    <row r="11" ht="16.5" spans="1:12">
      <c r="A11" s="311" t="s">
        <v>418</v>
      </c>
      <c r="B11" s="67" t="s">
        <v>419</v>
      </c>
      <c r="C11" s="68">
        <v>1253.547671</v>
      </c>
      <c r="D11" s="68">
        <v>658.0644</v>
      </c>
      <c r="E11" s="68">
        <v>553.770538</v>
      </c>
      <c r="F11" s="68">
        <v>36.712733</v>
      </c>
      <c r="G11" s="68"/>
      <c r="H11" s="68"/>
      <c r="I11" s="68">
        <v>5</v>
      </c>
      <c r="J11" s="68"/>
      <c r="K11" s="68"/>
      <c r="L11" s="68"/>
    </row>
    <row r="12" ht="16.5" spans="1:12">
      <c r="A12" s="311" t="s">
        <v>420</v>
      </c>
      <c r="B12" s="67" t="s">
        <v>421</v>
      </c>
      <c r="C12" s="68">
        <v>592.24972</v>
      </c>
      <c r="D12" s="68">
        <v>229.304544</v>
      </c>
      <c r="E12" s="68">
        <v>331.746896</v>
      </c>
      <c r="F12" s="68">
        <v>29.31828</v>
      </c>
      <c r="G12" s="68"/>
      <c r="H12" s="68"/>
      <c r="I12" s="68">
        <v>1.88</v>
      </c>
      <c r="J12" s="68"/>
      <c r="K12" s="68"/>
      <c r="L12" s="68"/>
    </row>
    <row r="13" ht="16.5" spans="1:12">
      <c r="A13" s="311" t="s">
        <v>422</v>
      </c>
      <c r="B13" s="67" t="s">
        <v>423</v>
      </c>
      <c r="C13" s="68">
        <v>222.942223</v>
      </c>
      <c r="D13" s="68">
        <v>121.191076</v>
      </c>
      <c r="E13" s="68">
        <v>101.751147</v>
      </c>
      <c r="F13" s="68"/>
      <c r="G13" s="68"/>
      <c r="H13" s="68"/>
      <c r="I13" s="68"/>
      <c r="J13" s="68"/>
      <c r="K13" s="68"/>
      <c r="L13" s="68"/>
    </row>
    <row r="14" ht="16.5" spans="1:12">
      <c r="A14" s="311" t="s">
        <v>424</v>
      </c>
      <c r="B14" s="67" t="s">
        <v>425</v>
      </c>
      <c r="C14" s="68">
        <v>346.957075</v>
      </c>
      <c r="D14" s="68">
        <v>152.988273</v>
      </c>
      <c r="E14" s="68">
        <v>26.968802</v>
      </c>
      <c r="F14" s="68"/>
      <c r="G14" s="68"/>
      <c r="H14" s="68"/>
      <c r="I14" s="68"/>
      <c r="J14" s="68"/>
      <c r="K14" s="68"/>
      <c r="L14" s="68">
        <v>167</v>
      </c>
    </row>
    <row r="15" ht="16.5" spans="1:12">
      <c r="A15" s="311" t="s">
        <v>426</v>
      </c>
      <c r="B15" s="67" t="s">
        <v>427</v>
      </c>
      <c r="C15" s="68">
        <v>2042.051282</v>
      </c>
      <c r="D15" s="68">
        <v>1153.327596</v>
      </c>
      <c r="E15" s="68">
        <v>615.182346</v>
      </c>
      <c r="F15" s="68">
        <v>263.54134</v>
      </c>
      <c r="G15" s="68"/>
      <c r="H15" s="68"/>
      <c r="I15" s="68">
        <v>10</v>
      </c>
      <c r="J15" s="68"/>
      <c r="K15" s="68"/>
      <c r="L15" s="68"/>
    </row>
    <row r="16" ht="16.5" spans="1:12">
      <c r="A16" s="311" t="s">
        <v>428</v>
      </c>
      <c r="B16" s="67" t="s">
        <v>429</v>
      </c>
      <c r="C16" s="68">
        <v>1563.9887</v>
      </c>
      <c r="D16" s="68">
        <v>862.235065</v>
      </c>
      <c r="E16" s="68">
        <v>505.08502</v>
      </c>
      <c r="F16" s="68">
        <v>196.668615</v>
      </c>
      <c r="G16" s="68"/>
      <c r="H16" s="68"/>
      <c r="I16" s="68"/>
      <c r="J16" s="68"/>
      <c r="K16" s="68"/>
      <c r="L16" s="68"/>
    </row>
    <row r="17" ht="16.5" spans="1:12">
      <c r="A17" s="311" t="s">
        <v>430</v>
      </c>
      <c r="B17" s="67" t="s">
        <v>431</v>
      </c>
      <c r="C17" s="68">
        <v>2663.187172</v>
      </c>
      <c r="D17" s="68">
        <v>1943.033736</v>
      </c>
      <c r="E17" s="68">
        <v>542.536066</v>
      </c>
      <c r="F17" s="68">
        <v>162.61737</v>
      </c>
      <c r="G17" s="68"/>
      <c r="H17" s="68"/>
      <c r="I17" s="68">
        <v>15</v>
      </c>
      <c r="J17" s="68"/>
      <c r="K17" s="68"/>
      <c r="L17" s="68"/>
    </row>
    <row r="18" ht="16.5" spans="1:12">
      <c r="A18" s="311" t="s">
        <v>432</v>
      </c>
      <c r="B18" s="67" t="s">
        <v>433</v>
      </c>
      <c r="C18" s="68">
        <v>1897.923808</v>
      </c>
      <c r="D18" s="68">
        <v>390.338148</v>
      </c>
      <c r="E18" s="68">
        <v>1504.57216</v>
      </c>
      <c r="F18" s="68">
        <v>3.0135</v>
      </c>
      <c r="G18" s="68"/>
      <c r="H18" s="68"/>
      <c r="I18" s="68"/>
      <c r="J18" s="68"/>
      <c r="K18" s="68"/>
      <c r="L18" s="68"/>
    </row>
    <row r="19" ht="16.5" spans="1:12">
      <c r="A19" s="311" t="s">
        <v>434</v>
      </c>
      <c r="B19" s="67" t="s">
        <v>435</v>
      </c>
      <c r="C19" s="68">
        <v>345.773435</v>
      </c>
      <c r="D19" s="68">
        <v>272.301061</v>
      </c>
      <c r="E19" s="68">
        <v>67.457674</v>
      </c>
      <c r="F19" s="68">
        <v>6.0147</v>
      </c>
      <c r="G19" s="68"/>
      <c r="H19" s="68"/>
      <c r="I19" s="68"/>
      <c r="J19" s="68"/>
      <c r="K19" s="68"/>
      <c r="L19" s="68"/>
    </row>
    <row r="20" ht="16.5" spans="1:12">
      <c r="A20" s="311" t="s">
        <v>436</v>
      </c>
      <c r="B20" s="67" t="s">
        <v>437</v>
      </c>
      <c r="C20" s="68">
        <v>929.529639</v>
      </c>
      <c r="D20" s="68">
        <v>641.755551</v>
      </c>
      <c r="E20" s="68">
        <v>249.389004</v>
      </c>
      <c r="F20" s="68">
        <v>29.385084</v>
      </c>
      <c r="G20" s="68"/>
      <c r="H20" s="68"/>
      <c r="I20" s="68">
        <v>2</v>
      </c>
      <c r="J20" s="68"/>
      <c r="K20" s="68"/>
      <c r="L20" s="68">
        <v>7</v>
      </c>
    </row>
    <row r="21" ht="16.5" spans="1:12">
      <c r="A21" s="311" t="s">
        <v>438</v>
      </c>
      <c r="B21" s="67" t="s">
        <v>439</v>
      </c>
      <c r="C21" s="68">
        <v>1658.316558</v>
      </c>
      <c r="D21" s="68">
        <v>690.352412</v>
      </c>
      <c r="E21" s="68">
        <v>868.420296</v>
      </c>
      <c r="F21" s="68">
        <v>75.56385</v>
      </c>
      <c r="G21" s="68"/>
      <c r="H21" s="68"/>
      <c r="I21" s="68">
        <v>23.98</v>
      </c>
      <c r="J21" s="68"/>
      <c r="K21" s="68"/>
      <c r="L21" s="68"/>
    </row>
    <row r="22" ht="16.5" spans="1:12">
      <c r="A22" s="311" t="s">
        <v>440</v>
      </c>
      <c r="B22" s="67" t="s">
        <v>441</v>
      </c>
      <c r="C22" s="68">
        <v>4663.718582</v>
      </c>
      <c r="D22" s="68">
        <v>2532.271828</v>
      </c>
      <c r="E22" s="68">
        <v>1538.267136</v>
      </c>
      <c r="F22" s="68">
        <v>290.857818</v>
      </c>
      <c r="G22" s="68"/>
      <c r="H22" s="68"/>
      <c r="I22" s="68">
        <v>302.3218</v>
      </c>
      <c r="J22" s="68"/>
      <c r="K22" s="68"/>
      <c r="L22" s="68"/>
    </row>
    <row r="23" ht="16.5" spans="1:12">
      <c r="A23" s="311" t="s">
        <v>442</v>
      </c>
      <c r="B23" s="67" t="s">
        <v>443</v>
      </c>
      <c r="C23" s="68">
        <v>24935.561446</v>
      </c>
      <c r="D23" s="68">
        <v>13127.591244</v>
      </c>
      <c r="E23" s="68">
        <v>4897.757274</v>
      </c>
      <c r="F23" s="68">
        <v>680.952928</v>
      </c>
      <c r="G23" s="68"/>
      <c r="H23" s="68"/>
      <c r="I23" s="68">
        <v>60</v>
      </c>
      <c r="J23" s="68"/>
      <c r="K23" s="68"/>
      <c r="L23" s="68">
        <v>6169.26</v>
      </c>
    </row>
    <row r="24" ht="16.5" spans="1:12">
      <c r="A24" s="311" t="s">
        <v>444</v>
      </c>
      <c r="B24" s="67" t="s">
        <v>445</v>
      </c>
      <c r="C24" s="68">
        <v>2335.032747</v>
      </c>
      <c r="D24" s="68">
        <v>1600.984809</v>
      </c>
      <c r="E24" s="68">
        <v>565.109278</v>
      </c>
      <c r="F24" s="68">
        <v>148.93866</v>
      </c>
      <c r="G24" s="68"/>
      <c r="H24" s="68"/>
      <c r="I24" s="68">
        <v>20</v>
      </c>
      <c r="J24" s="68"/>
      <c r="K24" s="68"/>
      <c r="L24" s="68"/>
    </row>
    <row r="25" ht="16.5" spans="1:12">
      <c r="A25" s="311" t="s">
        <v>446</v>
      </c>
      <c r="B25" s="67" t="s">
        <v>447</v>
      </c>
      <c r="C25" s="68">
        <v>579.79244</v>
      </c>
      <c r="D25" s="68">
        <v>377.6076</v>
      </c>
      <c r="E25" s="68">
        <v>115.72858</v>
      </c>
      <c r="F25" s="68">
        <v>24.67626</v>
      </c>
      <c r="G25" s="68"/>
      <c r="H25" s="68"/>
      <c r="I25" s="68">
        <v>1.78</v>
      </c>
      <c r="J25" s="68"/>
      <c r="K25" s="68"/>
      <c r="L25" s="68">
        <v>60</v>
      </c>
    </row>
    <row r="26" ht="16.5" spans="1:12">
      <c r="A26" s="311" t="s">
        <v>448</v>
      </c>
      <c r="B26" s="67" t="s">
        <v>449</v>
      </c>
      <c r="C26" s="68">
        <v>3985.398078</v>
      </c>
      <c r="D26" s="68">
        <v>2514.994909</v>
      </c>
      <c r="E26" s="68">
        <v>1269.168873</v>
      </c>
      <c r="F26" s="68">
        <v>45.234296</v>
      </c>
      <c r="G26" s="68"/>
      <c r="H26" s="68"/>
      <c r="I26" s="68">
        <v>156</v>
      </c>
      <c r="J26" s="68"/>
      <c r="K26" s="68"/>
      <c r="L26" s="68"/>
    </row>
    <row r="27" ht="16.5" spans="1:12">
      <c r="A27" s="311" t="s">
        <v>450</v>
      </c>
      <c r="B27" s="67" t="s">
        <v>451</v>
      </c>
      <c r="C27" s="68">
        <v>441.955792</v>
      </c>
      <c r="D27" s="68">
        <v>244.233888</v>
      </c>
      <c r="E27" s="68">
        <v>197.491504</v>
      </c>
      <c r="F27" s="68">
        <v>0.2304</v>
      </c>
      <c r="G27" s="68"/>
      <c r="H27" s="68"/>
      <c r="I27" s="68"/>
      <c r="J27" s="68"/>
      <c r="K27" s="68"/>
      <c r="L27" s="68"/>
    </row>
    <row r="28" ht="16.5" spans="1:12">
      <c r="A28" s="311" t="s">
        <v>452</v>
      </c>
      <c r="B28" s="67" t="s">
        <v>453</v>
      </c>
      <c r="C28" s="68">
        <v>6630.442802</v>
      </c>
      <c r="D28" s="68">
        <v>5174.295156</v>
      </c>
      <c r="E28" s="68">
        <v>960.426768</v>
      </c>
      <c r="F28" s="68">
        <v>484.720878</v>
      </c>
      <c r="G28" s="68"/>
      <c r="H28" s="68"/>
      <c r="I28" s="68">
        <v>11</v>
      </c>
      <c r="J28" s="68"/>
      <c r="K28" s="68"/>
      <c r="L28" s="68"/>
    </row>
    <row r="29" ht="16.5" spans="1:12">
      <c r="A29" s="311" t="s">
        <v>454</v>
      </c>
      <c r="B29" s="67" t="s">
        <v>455</v>
      </c>
      <c r="C29" s="68">
        <v>774.75075</v>
      </c>
      <c r="D29" s="68">
        <v>539.951386</v>
      </c>
      <c r="E29" s="68">
        <v>179.963774</v>
      </c>
      <c r="F29" s="68">
        <v>54.83559</v>
      </c>
      <c r="G29" s="68"/>
      <c r="H29" s="68"/>
      <c r="I29" s="68"/>
      <c r="J29" s="68"/>
      <c r="K29" s="68"/>
      <c r="L29" s="68"/>
    </row>
    <row r="30" ht="16.5" spans="1:12">
      <c r="A30" s="311" t="s">
        <v>456</v>
      </c>
      <c r="B30" s="67" t="s">
        <v>457</v>
      </c>
      <c r="C30" s="68">
        <v>225.246528</v>
      </c>
      <c r="D30" s="68">
        <v>81.869328</v>
      </c>
      <c r="E30" s="68">
        <v>90</v>
      </c>
      <c r="F30" s="68">
        <v>53.3772</v>
      </c>
      <c r="G30" s="68"/>
      <c r="H30" s="68"/>
      <c r="I30" s="68"/>
      <c r="J30" s="68"/>
      <c r="K30" s="68"/>
      <c r="L30" s="68"/>
    </row>
    <row r="31" ht="16.5" spans="1:12">
      <c r="A31" s="69"/>
      <c r="B31" s="64" t="s">
        <v>458</v>
      </c>
      <c r="C31" s="70">
        <v>11312.144508</v>
      </c>
      <c r="D31" s="70">
        <v>8468.754596</v>
      </c>
      <c r="E31" s="70">
        <v>1754.040042</v>
      </c>
      <c r="F31" s="70">
        <v>891.11747</v>
      </c>
      <c r="G31" s="70">
        <v>0</v>
      </c>
      <c r="H31" s="70">
        <v>0</v>
      </c>
      <c r="I31" s="70">
        <v>95.2324</v>
      </c>
      <c r="J31" s="70">
        <v>85</v>
      </c>
      <c r="K31" s="70">
        <v>0</v>
      </c>
      <c r="L31" s="70">
        <v>18</v>
      </c>
    </row>
    <row r="32" ht="16.5" spans="1:12">
      <c r="A32" s="66" t="s">
        <v>459</v>
      </c>
      <c r="B32" s="67" t="s">
        <v>460</v>
      </c>
      <c r="C32" s="68">
        <v>1176.040601</v>
      </c>
      <c r="D32" s="68">
        <v>802.98864</v>
      </c>
      <c r="E32" s="68">
        <v>183.592404</v>
      </c>
      <c r="F32" s="68">
        <v>98.709557</v>
      </c>
      <c r="G32" s="68"/>
      <c r="H32" s="68"/>
      <c r="I32" s="68">
        <v>5.75</v>
      </c>
      <c r="J32" s="68">
        <v>85</v>
      </c>
      <c r="K32" s="68"/>
      <c r="L32" s="68"/>
    </row>
    <row r="33" ht="16.5" spans="1:12">
      <c r="A33" s="66" t="s">
        <v>461</v>
      </c>
      <c r="B33" s="67" t="s">
        <v>462</v>
      </c>
      <c r="C33" s="68">
        <v>606.86271</v>
      </c>
      <c r="D33" s="68">
        <v>405.962802</v>
      </c>
      <c r="E33" s="68">
        <v>123.099258</v>
      </c>
      <c r="F33" s="68">
        <v>77.80065</v>
      </c>
      <c r="G33" s="68"/>
      <c r="H33" s="68"/>
      <c r="I33" s="68"/>
      <c r="J33" s="68"/>
      <c r="K33" s="68"/>
      <c r="L33" s="68"/>
    </row>
    <row r="34" ht="16.5" spans="1:12">
      <c r="A34" s="66" t="s">
        <v>463</v>
      </c>
      <c r="B34" s="67" t="s">
        <v>464</v>
      </c>
      <c r="C34" s="68">
        <v>1976.524729</v>
      </c>
      <c r="D34" s="68">
        <v>1562.740273</v>
      </c>
      <c r="E34" s="68">
        <v>309.311456</v>
      </c>
      <c r="F34" s="68">
        <v>103.473</v>
      </c>
      <c r="G34" s="68"/>
      <c r="H34" s="68"/>
      <c r="I34" s="68">
        <v>1</v>
      </c>
      <c r="J34" s="68"/>
      <c r="K34" s="68"/>
      <c r="L34" s="68"/>
    </row>
    <row r="35" ht="16.5" spans="1:12">
      <c r="A35" s="66" t="s">
        <v>465</v>
      </c>
      <c r="B35" s="67" t="s">
        <v>466</v>
      </c>
      <c r="C35" s="68">
        <v>295.171839</v>
      </c>
      <c r="D35" s="68">
        <v>229.523575</v>
      </c>
      <c r="E35" s="68">
        <v>50.623796</v>
      </c>
      <c r="F35" s="68">
        <v>15.024468</v>
      </c>
      <c r="G35" s="68"/>
      <c r="H35" s="68"/>
      <c r="I35" s="68"/>
      <c r="J35" s="68"/>
      <c r="K35" s="68"/>
      <c r="L35" s="68"/>
    </row>
    <row r="36" ht="16.5" spans="1:12">
      <c r="A36" s="66" t="s">
        <v>467</v>
      </c>
      <c r="B36" s="67" t="s">
        <v>468</v>
      </c>
      <c r="C36" s="68">
        <v>657.821362</v>
      </c>
      <c r="D36" s="68">
        <v>549.086306</v>
      </c>
      <c r="E36" s="68">
        <v>57.569056</v>
      </c>
      <c r="F36" s="68">
        <v>48.666</v>
      </c>
      <c r="G36" s="68"/>
      <c r="H36" s="68"/>
      <c r="I36" s="68">
        <v>2.5</v>
      </c>
      <c r="J36" s="68"/>
      <c r="K36" s="68"/>
      <c r="L36" s="68"/>
    </row>
    <row r="37" ht="16.5" spans="1:12">
      <c r="A37" s="66" t="s">
        <v>469</v>
      </c>
      <c r="B37" s="67" t="s">
        <v>470</v>
      </c>
      <c r="C37" s="68">
        <v>336.455045</v>
      </c>
      <c r="D37" s="68">
        <v>249.762314</v>
      </c>
      <c r="E37" s="68">
        <v>35.476731</v>
      </c>
      <c r="F37" s="68">
        <v>48.216</v>
      </c>
      <c r="G37" s="68"/>
      <c r="H37" s="68"/>
      <c r="I37" s="68">
        <v>3</v>
      </c>
      <c r="J37" s="68"/>
      <c r="K37" s="68"/>
      <c r="L37" s="68"/>
    </row>
    <row r="38" ht="16.5" spans="1:12">
      <c r="A38" s="66" t="s">
        <v>471</v>
      </c>
      <c r="B38" s="67" t="s">
        <v>472</v>
      </c>
      <c r="C38" s="68">
        <v>91.292692</v>
      </c>
      <c r="D38" s="68">
        <v>44.1225</v>
      </c>
      <c r="E38" s="68">
        <v>3.767192</v>
      </c>
      <c r="F38" s="68">
        <v>43.203</v>
      </c>
      <c r="G38" s="68"/>
      <c r="H38" s="68"/>
      <c r="I38" s="68">
        <v>0.2</v>
      </c>
      <c r="J38" s="68"/>
      <c r="K38" s="68"/>
      <c r="L38" s="68"/>
    </row>
    <row r="39" ht="16.5" spans="1:12">
      <c r="A39" s="66" t="s">
        <v>473</v>
      </c>
      <c r="B39" s="67" t="s">
        <v>474</v>
      </c>
      <c r="C39" s="68">
        <v>668.690697</v>
      </c>
      <c r="D39" s="68">
        <v>444.252778</v>
      </c>
      <c r="E39" s="68">
        <v>77.364326</v>
      </c>
      <c r="F39" s="68">
        <v>146.473593</v>
      </c>
      <c r="G39" s="68"/>
      <c r="H39" s="68"/>
      <c r="I39" s="68">
        <v>0.6</v>
      </c>
      <c r="J39" s="68"/>
      <c r="K39" s="68"/>
      <c r="L39" s="68"/>
    </row>
    <row r="40" ht="16.5" spans="1:12">
      <c r="A40" s="66" t="s">
        <v>475</v>
      </c>
      <c r="B40" s="67" t="s">
        <v>476</v>
      </c>
      <c r="C40" s="68">
        <v>555.065091</v>
      </c>
      <c r="D40" s="68">
        <v>406.695673</v>
      </c>
      <c r="E40" s="68">
        <v>87.797078</v>
      </c>
      <c r="F40" s="68">
        <v>60.57234</v>
      </c>
      <c r="G40" s="68"/>
      <c r="H40" s="68"/>
      <c r="I40" s="68"/>
      <c r="J40" s="68"/>
      <c r="K40" s="68"/>
      <c r="L40" s="68"/>
    </row>
    <row r="41" ht="16.5" spans="1:12">
      <c r="A41" s="66" t="s">
        <v>477</v>
      </c>
      <c r="B41" s="67" t="s">
        <v>478</v>
      </c>
      <c r="C41" s="68">
        <v>446.783359</v>
      </c>
      <c r="D41" s="68">
        <v>269.139727</v>
      </c>
      <c r="E41" s="68">
        <v>172.643632</v>
      </c>
      <c r="F41" s="68"/>
      <c r="G41" s="68"/>
      <c r="H41" s="68"/>
      <c r="I41" s="68">
        <v>5</v>
      </c>
      <c r="J41" s="68"/>
      <c r="K41" s="68"/>
      <c r="L41" s="68"/>
    </row>
    <row r="42" ht="16.5" spans="1:12">
      <c r="A42" s="66" t="s">
        <v>479</v>
      </c>
      <c r="B42" s="67" t="s">
        <v>480</v>
      </c>
      <c r="C42" s="68">
        <v>430.189643</v>
      </c>
      <c r="D42" s="68">
        <v>295.034976</v>
      </c>
      <c r="E42" s="68">
        <v>110.438678</v>
      </c>
      <c r="F42" s="68">
        <v>24.715989</v>
      </c>
      <c r="G42" s="68"/>
      <c r="H42" s="68"/>
      <c r="I42" s="68"/>
      <c r="J42" s="68"/>
      <c r="K42" s="68"/>
      <c r="L42" s="68"/>
    </row>
    <row r="43" ht="16.5" spans="1:12">
      <c r="A43" s="66" t="s">
        <v>481</v>
      </c>
      <c r="B43" s="67" t="s">
        <v>482</v>
      </c>
      <c r="C43" s="68">
        <v>2095.530192</v>
      </c>
      <c r="D43" s="68">
        <v>1611.654667</v>
      </c>
      <c r="E43" s="68">
        <v>239.966252</v>
      </c>
      <c r="F43" s="68">
        <v>176.046873</v>
      </c>
      <c r="G43" s="68"/>
      <c r="H43" s="68"/>
      <c r="I43" s="68">
        <v>67.8624</v>
      </c>
      <c r="J43" s="68"/>
      <c r="K43" s="68"/>
      <c r="L43" s="68"/>
    </row>
    <row r="44" ht="16.5" spans="1:12">
      <c r="A44" s="66" t="s">
        <v>483</v>
      </c>
      <c r="B44" s="67" t="s">
        <v>484</v>
      </c>
      <c r="C44" s="68">
        <v>1128.381548</v>
      </c>
      <c r="D44" s="68">
        <v>983.044256</v>
      </c>
      <c r="E44" s="68">
        <v>95.134792</v>
      </c>
      <c r="F44" s="68">
        <v>45.2025</v>
      </c>
      <c r="G44" s="68"/>
      <c r="H44" s="68"/>
      <c r="I44" s="68">
        <v>5</v>
      </c>
      <c r="J44" s="68"/>
      <c r="K44" s="68"/>
      <c r="L44" s="68"/>
    </row>
    <row r="45" ht="16.5" spans="1:12">
      <c r="A45" s="66" t="s">
        <v>485</v>
      </c>
      <c r="B45" s="67" t="s">
        <v>486</v>
      </c>
      <c r="C45" s="68">
        <v>156.75521</v>
      </c>
      <c r="D45" s="68">
        <v>111.834826</v>
      </c>
      <c r="E45" s="68">
        <v>39.106884</v>
      </c>
      <c r="F45" s="68">
        <v>3.0135</v>
      </c>
      <c r="G45" s="68"/>
      <c r="H45" s="68"/>
      <c r="I45" s="68">
        <v>2.8</v>
      </c>
      <c r="J45" s="68"/>
      <c r="K45" s="68"/>
      <c r="L45" s="68"/>
    </row>
    <row r="46" ht="16.5" spans="1:12">
      <c r="A46" s="66" t="s">
        <v>487</v>
      </c>
      <c r="B46" s="67" t="s">
        <v>488</v>
      </c>
      <c r="C46" s="68">
        <v>318.110872</v>
      </c>
      <c r="D46" s="68">
        <v>245.09976</v>
      </c>
      <c r="E46" s="68">
        <v>64.491112</v>
      </c>
      <c r="F46" s="68"/>
      <c r="G46" s="68"/>
      <c r="H46" s="68"/>
      <c r="I46" s="68">
        <v>0.52</v>
      </c>
      <c r="J46" s="68"/>
      <c r="K46" s="68"/>
      <c r="L46" s="68">
        <v>8</v>
      </c>
    </row>
    <row r="47" ht="16.5" spans="1:12">
      <c r="A47" s="66" t="s">
        <v>489</v>
      </c>
      <c r="B47" s="67" t="s">
        <v>490</v>
      </c>
      <c r="C47" s="68">
        <v>372.468918</v>
      </c>
      <c r="D47" s="68">
        <v>257.811523</v>
      </c>
      <c r="E47" s="68">
        <v>103.657395</v>
      </c>
      <c r="F47" s="68"/>
      <c r="G47" s="68"/>
      <c r="H47" s="68"/>
      <c r="I47" s="68">
        <v>1</v>
      </c>
      <c r="J47" s="68"/>
      <c r="K47" s="68"/>
      <c r="L47" s="68">
        <v>10</v>
      </c>
    </row>
    <row r="48" ht="16.5" spans="1:12">
      <c r="A48" s="69"/>
      <c r="B48" s="64" t="s">
        <v>491</v>
      </c>
      <c r="C48" s="70">
        <v>47967.442417</v>
      </c>
      <c r="D48" s="70">
        <v>20273.854021</v>
      </c>
      <c r="E48" s="70">
        <v>7926.129057</v>
      </c>
      <c r="F48" s="70">
        <v>6672.993331</v>
      </c>
      <c r="G48" s="70">
        <v>0</v>
      </c>
      <c r="H48" s="70">
        <v>0</v>
      </c>
      <c r="I48" s="70">
        <v>4037.446008</v>
      </c>
      <c r="J48" s="70">
        <v>0</v>
      </c>
      <c r="K48" s="70">
        <v>0</v>
      </c>
      <c r="L48" s="70">
        <v>9057.02</v>
      </c>
    </row>
    <row r="49" ht="16.5" spans="1:12">
      <c r="A49" s="66" t="s">
        <v>492</v>
      </c>
      <c r="B49" s="67" t="s">
        <v>493</v>
      </c>
      <c r="C49" s="68">
        <v>8530.436257</v>
      </c>
      <c r="D49" s="68">
        <v>751.209846</v>
      </c>
      <c r="E49" s="68">
        <v>90.381262</v>
      </c>
      <c r="F49" s="68">
        <v>127.994749</v>
      </c>
      <c r="G49" s="68"/>
      <c r="H49" s="68"/>
      <c r="I49" s="68">
        <v>3.8304</v>
      </c>
      <c r="J49" s="68"/>
      <c r="K49" s="68"/>
      <c r="L49" s="68">
        <v>7557.02</v>
      </c>
    </row>
    <row r="50" ht="16.5" spans="1:12">
      <c r="A50" s="66" t="s">
        <v>494</v>
      </c>
      <c r="B50" s="67" t="s">
        <v>495</v>
      </c>
      <c r="C50" s="68">
        <v>304.922423</v>
      </c>
      <c r="D50" s="68">
        <v>177.827243</v>
      </c>
      <c r="E50" s="68">
        <v>112.02768</v>
      </c>
      <c r="F50" s="68">
        <v>15.0675</v>
      </c>
      <c r="G50" s="68"/>
      <c r="H50" s="68"/>
      <c r="I50" s="68"/>
      <c r="J50" s="68"/>
      <c r="K50" s="68"/>
      <c r="L50" s="68"/>
    </row>
    <row r="51" ht="16.5" spans="1:12">
      <c r="A51" s="66" t="s">
        <v>496</v>
      </c>
      <c r="B51" s="67" t="s">
        <v>497</v>
      </c>
      <c r="C51" s="68">
        <v>2146.265006</v>
      </c>
      <c r="D51" s="68">
        <v>447.218677</v>
      </c>
      <c r="E51" s="68">
        <v>36.204256</v>
      </c>
      <c r="F51" s="68">
        <v>614.082</v>
      </c>
      <c r="G51" s="68"/>
      <c r="H51" s="68"/>
      <c r="I51" s="68">
        <v>1048.760073</v>
      </c>
      <c r="J51" s="68"/>
      <c r="K51" s="68"/>
      <c r="L51" s="68"/>
    </row>
    <row r="52" ht="16.5" spans="1:12">
      <c r="A52" s="66" t="s">
        <v>498</v>
      </c>
      <c r="B52" s="67" t="s">
        <v>499</v>
      </c>
      <c r="C52" s="68">
        <v>2358.967143</v>
      </c>
      <c r="D52" s="68">
        <v>467.102315</v>
      </c>
      <c r="E52" s="68">
        <v>825.135328</v>
      </c>
      <c r="F52" s="68">
        <v>1066.7295</v>
      </c>
      <c r="G52" s="68"/>
      <c r="H52" s="68"/>
      <c r="I52" s="68"/>
      <c r="J52" s="68"/>
      <c r="K52" s="68"/>
      <c r="L52" s="68"/>
    </row>
    <row r="53" ht="16.5" spans="1:12">
      <c r="A53" s="66" t="s">
        <v>500</v>
      </c>
      <c r="B53" s="67" t="s">
        <v>501</v>
      </c>
      <c r="C53" s="68">
        <v>135.429451</v>
      </c>
      <c r="D53" s="68">
        <v>87.238555</v>
      </c>
      <c r="E53" s="68">
        <v>20.202896</v>
      </c>
      <c r="F53" s="68">
        <v>27.484</v>
      </c>
      <c r="G53" s="68"/>
      <c r="H53" s="68"/>
      <c r="I53" s="68">
        <v>0.504</v>
      </c>
      <c r="J53" s="68"/>
      <c r="K53" s="68"/>
      <c r="L53" s="68"/>
    </row>
    <row r="54" ht="16.5" spans="1:12">
      <c r="A54" s="66" t="s">
        <v>502</v>
      </c>
      <c r="B54" s="67" t="s">
        <v>503</v>
      </c>
      <c r="C54" s="68">
        <v>1555.01319</v>
      </c>
      <c r="D54" s="68">
        <v>376.618836</v>
      </c>
      <c r="E54" s="68">
        <v>119.292782</v>
      </c>
      <c r="F54" s="68">
        <v>868.079572</v>
      </c>
      <c r="G54" s="68"/>
      <c r="H54" s="68"/>
      <c r="I54" s="68">
        <v>191.022</v>
      </c>
      <c r="J54" s="68"/>
      <c r="K54" s="68"/>
      <c r="L54" s="68"/>
    </row>
    <row r="55" ht="16.5" spans="1:12">
      <c r="A55" s="66" t="s">
        <v>504</v>
      </c>
      <c r="B55" s="67" t="s">
        <v>505</v>
      </c>
      <c r="C55" s="68">
        <v>2843.470298</v>
      </c>
      <c r="D55" s="68">
        <v>1095.452558</v>
      </c>
      <c r="E55" s="68">
        <v>214.49904</v>
      </c>
      <c r="F55" s="68">
        <v>27.5715</v>
      </c>
      <c r="G55" s="68"/>
      <c r="H55" s="68"/>
      <c r="I55" s="68">
        <v>5.9472</v>
      </c>
      <c r="J55" s="68"/>
      <c r="K55" s="68"/>
      <c r="L55" s="68">
        <v>1500</v>
      </c>
    </row>
    <row r="56" ht="16.5" spans="1:12">
      <c r="A56" s="66" t="s">
        <v>506</v>
      </c>
      <c r="B56" s="67" t="s">
        <v>507</v>
      </c>
      <c r="C56" s="68">
        <v>1835.702347</v>
      </c>
      <c r="D56" s="68">
        <v>1242.854221</v>
      </c>
      <c r="E56" s="68">
        <v>485.933466</v>
      </c>
      <c r="F56" s="68">
        <v>106.91466</v>
      </c>
      <c r="G56" s="68"/>
      <c r="H56" s="68"/>
      <c r="I56" s="68"/>
      <c r="J56" s="68"/>
      <c r="K56" s="68"/>
      <c r="L56" s="68"/>
    </row>
    <row r="57" ht="16.5" spans="1:12">
      <c r="A57" s="66" t="s">
        <v>508</v>
      </c>
      <c r="B57" s="67" t="s">
        <v>509</v>
      </c>
      <c r="C57" s="68">
        <v>3706.571813</v>
      </c>
      <c r="D57" s="68">
        <v>559.240958</v>
      </c>
      <c r="E57" s="68">
        <v>3104.127855</v>
      </c>
      <c r="F57" s="68">
        <v>43.203</v>
      </c>
      <c r="G57" s="68"/>
      <c r="H57" s="68"/>
      <c r="I57" s="68"/>
      <c r="J57" s="68"/>
      <c r="K57" s="68"/>
      <c r="L57" s="68"/>
    </row>
    <row r="58" ht="16.5" spans="1:12">
      <c r="A58" s="66" t="s">
        <v>510</v>
      </c>
      <c r="B58" s="67" t="s">
        <v>511</v>
      </c>
      <c r="C58" s="68">
        <v>926.748554</v>
      </c>
      <c r="D58" s="68">
        <v>737.900464</v>
      </c>
      <c r="E58" s="68">
        <v>124.471552</v>
      </c>
      <c r="F58" s="68">
        <v>60.042138</v>
      </c>
      <c r="G58" s="68"/>
      <c r="H58" s="68"/>
      <c r="I58" s="68">
        <v>4.3344</v>
      </c>
      <c r="J58" s="68"/>
      <c r="K58" s="68"/>
      <c r="L58" s="68"/>
    </row>
    <row r="59" ht="16.5" spans="1:12">
      <c r="A59" s="66" t="s">
        <v>512</v>
      </c>
      <c r="B59" s="67" t="s">
        <v>513</v>
      </c>
      <c r="C59" s="68">
        <v>647.581772</v>
      </c>
      <c r="D59" s="68">
        <v>278.006144</v>
      </c>
      <c r="E59" s="68">
        <v>366.562128</v>
      </c>
      <c r="F59" s="68">
        <v>3.0135</v>
      </c>
      <c r="G59" s="68"/>
      <c r="H59" s="68"/>
      <c r="I59" s="68"/>
      <c r="J59" s="68"/>
      <c r="K59" s="68"/>
      <c r="L59" s="68"/>
    </row>
    <row r="60" ht="16.5" spans="1:12">
      <c r="A60" s="66" t="s">
        <v>514</v>
      </c>
      <c r="B60" s="67" t="s">
        <v>515</v>
      </c>
      <c r="C60" s="68">
        <v>1591.371067</v>
      </c>
      <c r="D60" s="68">
        <v>931.185488</v>
      </c>
      <c r="E60" s="68">
        <v>470.015052</v>
      </c>
      <c r="F60" s="68">
        <v>185.533727</v>
      </c>
      <c r="G60" s="68"/>
      <c r="H60" s="68"/>
      <c r="I60" s="68">
        <v>4.6368</v>
      </c>
      <c r="J60" s="68"/>
      <c r="K60" s="68"/>
      <c r="L60" s="68"/>
    </row>
    <row r="61" ht="16.5" spans="1:12">
      <c r="A61" s="66" t="s">
        <v>516</v>
      </c>
      <c r="B61" s="67" t="s">
        <v>517</v>
      </c>
      <c r="C61" s="68">
        <v>796.611812</v>
      </c>
      <c r="D61" s="68">
        <v>641.731964</v>
      </c>
      <c r="E61" s="68">
        <v>91.405488</v>
      </c>
      <c r="F61" s="68">
        <v>63.47436</v>
      </c>
      <c r="G61" s="68"/>
      <c r="H61" s="68"/>
      <c r="I61" s="68"/>
      <c r="J61" s="68"/>
      <c r="K61" s="68"/>
      <c r="L61" s="68"/>
    </row>
    <row r="62" ht="16.5" spans="1:12">
      <c r="A62" s="66" t="s">
        <v>518</v>
      </c>
      <c r="B62" s="67" t="s">
        <v>519</v>
      </c>
      <c r="C62" s="68">
        <v>1873.5936</v>
      </c>
      <c r="D62" s="68">
        <v>690.3</v>
      </c>
      <c r="E62" s="68">
        <v>76.5936</v>
      </c>
      <c r="F62" s="68"/>
      <c r="G62" s="68"/>
      <c r="H62" s="68"/>
      <c r="I62" s="68">
        <v>1106.7</v>
      </c>
      <c r="J62" s="68"/>
      <c r="K62" s="68"/>
      <c r="L62" s="68"/>
    </row>
    <row r="63" ht="16.5" spans="1:12">
      <c r="A63" s="66" t="s">
        <v>520</v>
      </c>
      <c r="B63" s="67" t="s">
        <v>521</v>
      </c>
      <c r="C63" s="68">
        <v>1262.168186</v>
      </c>
      <c r="D63" s="68">
        <v>1141.760122</v>
      </c>
      <c r="E63" s="68">
        <v>117.366064</v>
      </c>
      <c r="F63" s="68">
        <v>3.042</v>
      </c>
      <c r="G63" s="68"/>
      <c r="H63" s="68"/>
      <c r="I63" s="68"/>
      <c r="J63" s="68"/>
      <c r="K63" s="68"/>
      <c r="L63" s="68"/>
    </row>
    <row r="64" ht="16.5" spans="1:12">
      <c r="A64" s="66" t="s">
        <v>522</v>
      </c>
      <c r="B64" s="67" t="s">
        <v>523</v>
      </c>
      <c r="C64" s="68">
        <v>758.8225</v>
      </c>
      <c r="D64" s="68">
        <v>130.13018</v>
      </c>
      <c r="E64" s="68">
        <v>148.69232</v>
      </c>
      <c r="F64" s="68">
        <v>480</v>
      </c>
      <c r="G64" s="68"/>
      <c r="H64" s="68"/>
      <c r="I64" s="68"/>
      <c r="J64" s="68"/>
      <c r="K64" s="68"/>
      <c r="L64" s="68"/>
    </row>
    <row r="65" ht="16.5" spans="1:12">
      <c r="A65" s="66" t="s">
        <v>524</v>
      </c>
      <c r="B65" s="67" t="s">
        <v>525</v>
      </c>
      <c r="C65" s="68">
        <v>1215.309081</v>
      </c>
      <c r="D65" s="68">
        <v>1060.873519</v>
      </c>
      <c r="E65" s="68">
        <v>130.364102</v>
      </c>
      <c r="F65" s="68">
        <v>20.57146</v>
      </c>
      <c r="G65" s="68"/>
      <c r="H65" s="68"/>
      <c r="I65" s="68">
        <v>3.5</v>
      </c>
      <c r="J65" s="68"/>
      <c r="K65" s="68"/>
      <c r="L65" s="68"/>
    </row>
    <row r="66" ht="16.5" spans="1:12">
      <c r="A66" s="66" t="s">
        <v>526</v>
      </c>
      <c r="B66" s="67" t="s">
        <v>527</v>
      </c>
      <c r="C66" s="68">
        <v>1011.146267</v>
      </c>
      <c r="D66" s="68">
        <v>346.455763</v>
      </c>
      <c r="E66" s="68">
        <v>658.410504</v>
      </c>
      <c r="F66" s="68"/>
      <c r="G66" s="68"/>
      <c r="H66" s="68"/>
      <c r="I66" s="68">
        <v>6.28</v>
      </c>
      <c r="J66" s="68"/>
      <c r="K66" s="68"/>
      <c r="L66" s="68"/>
    </row>
    <row r="67" ht="16.5" spans="1:12">
      <c r="A67" s="66" t="s">
        <v>528</v>
      </c>
      <c r="B67" s="67" t="s">
        <v>529</v>
      </c>
      <c r="C67" s="68">
        <v>3100</v>
      </c>
      <c r="D67" s="68">
        <v>1329.9</v>
      </c>
      <c r="E67" s="68">
        <v>55.822</v>
      </c>
      <c r="F67" s="68">
        <v>55.062065</v>
      </c>
      <c r="G67" s="68"/>
      <c r="H67" s="68"/>
      <c r="I67" s="68">
        <v>1659.215935</v>
      </c>
      <c r="J67" s="68"/>
      <c r="K67" s="68"/>
      <c r="L67" s="68"/>
    </row>
    <row r="68" ht="16.5" spans="1:12">
      <c r="A68" s="66" t="s">
        <v>530</v>
      </c>
      <c r="B68" s="67" t="s">
        <v>531</v>
      </c>
      <c r="C68" s="68">
        <v>571.157315</v>
      </c>
      <c r="D68" s="68">
        <v>571.157315</v>
      </c>
      <c r="E68" s="68"/>
      <c r="F68" s="68"/>
      <c r="G68" s="68"/>
      <c r="H68" s="68"/>
      <c r="I68" s="68"/>
      <c r="J68" s="68"/>
      <c r="K68" s="68"/>
      <c r="L68" s="68"/>
    </row>
    <row r="69" ht="16.5" spans="1:12">
      <c r="A69" s="66" t="s">
        <v>532</v>
      </c>
      <c r="B69" s="67" t="s">
        <v>533</v>
      </c>
      <c r="C69" s="68">
        <v>441.669648</v>
      </c>
      <c r="D69" s="68">
        <v>441.669648</v>
      </c>
      <c r="E69" s="68"/>
      <c r="F69" s="68"/>
      <c r="G69" s="68"/>
      <c r="H69" s="68"/>
      <c r="I69" s="68"/>
      <c r="J69" s="68"/>
      <c r="K69" s="68"/>
      <c r="L69" s="68"/>
    </row>
    <row r="70" ht="16.5" spans="1:12">
      <c r="A70" s="66" t="s">
        <v>534</v>
      </c>
      <c r="B70" s="67" t="s">
        <v>535</v>
      </c>
      <c r="C70" s="68">
        <v>751.542976</v>
      </c>
      <c r="D70" s="68">
        <v>751.542976</v>
      </c>
      <c r="E70" s="68"/>
      <c r="F70" s="68"/>
      <c r="G70" s="68"/>
      <c r="H70" s="68"/>
      <c r="I70" s="68"/>
      <c r="J70" s="68"/>
      <c r="K70" s="68"/>
      <c r="L70" s="68"/>
    </row>
    <row r="71" ht="16.5" spans="1:12">
      <c r="A71" s="66" t="s">
        <v>536</v>
      </c>
      <c r="B71" s="67" t="s">
        <v>537</v>
      </c>
      <c r="C71" s="68">
        <v>618.32719</v>
      </c>
      <c r="D71" s="68">
        <v>618.32719</v>
      </c>
      <c r="E71" s="68"/>
      <c r="F71" s="68"/>
      <c r="G71" s="68"/>
      <c r="H71" s="68"/>
      <c r="I71" s="68"/>
      <c r="J71" s="68"/>
      <c r="K71" s="68"/>
      <c r="L71" s="68"/>
    </row>
    <row r="72" ht="16.5" spans="1:12">
      <c r="A72" s="66" t="s">
        <v>538</v>
      </c>
      <c r="B72" s="67" t="s">
        <v>539</v>
      </c>
      <c r="C72" s="68">
        <v>414.098646</v>
      </c>
      <c r="D72" s="68">
        <v>414.098646</v>
      </c>
      <c r="E72" s="68"/>
      <c r="F72" s="68"/>
      <c r="G72" s="68"/>
      <c r="H72" s="68"/>
      <c r="I72" s="68"/>
      <c r="J72" s="68"/>
      <c r="K72" s="68"/>
      <c r="L72" s="68"/>
    </row>
    <row r="73" ht="16.5" spans="1:12">
      <c r="A73" s="66" t="s">
        <v>540</v>
      </c>
      <c r="B73" s="67" t="s">
        <v>541</v>
      </c>
      <c r="C73" s="68">
        <v>462.357523</v>
      </c>
      <c r="D73" s="68">
        <v>462.033523</v>
      </c>
      <c r="E73" s="68"/>
      <c r="F73" s="68">
        <v>0.324</v>
      </c>
      <c r="G73" s="68"/>
      <c r="H73" s="68"/>
      <c r="I73" s="68"/>
      <c r="J73" s="68"/>
      <c r="K73" s="68"/>
      <c r="L73" s="68"/>
    </row>
    <row r="74" ht="16.5" spans="1:12">
      <c r="A74" s="66" t="s">
        <v>542</v>
      </c>
      <c r="B74" s="67" t="s">
        <v>543</v>
      </c>
      <c r="C74" s="68">
        <v>376.324307</v>
      </c>
      <c r="D74" s="68">
        <v>376.324307</v>
      </c>
      <c r="E74" s="68"/>
      <c r="F74" s="68"/>
      <c r="G74" s="68"/>
      <c r="H74" s="68"/>
      <c r="I74" s="68"/>
      <c r="J74" s="68"/>
      <c r="K74" s="68"/>
      <c r="L74" s="68"/>
    </row>
    <row r="75" ht="16.5" spans="1:12">
      <c r="A75" s="66" t="s">
        <v>544</v>
      </c>
      <c r="B75" s="67" t="s">
        <v>545</v>
      </c>
      <c r="C75" s="68">
        <v>375.232355</v>
      </c>
      <c r="D75" s="68">
        <v>375.232355</v>
      </c>
      <c r="E75" s="68"/>
      <c r="F75" s="68"/>
      <c r="G75" s="68"/>
      <c r="H75" s="68"/>
      <c r="I75" s="68"/>
      <c r="J75" s="68"/>
      <c r="K75" s="68"/>
      <c r="L75" s="68"/>
    </row>
    <row r="76" ht="16.5" spans="1:12">
      <c r="A76" s="66" t="s">
        <v>546</v>
      </c>
      <c r="B76" s="67" t="s">
        <v>547</v>
      </c>
      <c r="C76" s="68">
        <v>1318.50441</v>
      </c>
      <c r="D76" s="68">
        <v>1302.03081</v>
      </c>
      <c r="E76" s="68">
        <v>0.17</v>
      </c>
      <c r="F76" s="68">
        <v>16.3036</v>
      </c>
      <c r="G76" s="68"/>
      <c r="H76" s="68"/>
      <c r="I76" s="68"/>
      <c r="J76" s="68"/>
      <c r="K76" s="68"/>
      <c r="L76" s="68"/>
    </row>
    <row r="77" ht="16.5" spans="1:12">
      <c r="A77" s="66" t="s">
        <v>548</v>
      </c>
      <c r="B77" s="67" t="s">
        <v>549</v>
      </c>
      <c r="C77" s="68">
        <v>343.587974</v>
      </c>
      <c r="D77" s="68">
        <v>343.587974</v>
      </c>
      <c r="E77" s="68"/>
      <c r="F77" s="68"/>
      <c r="G77" s="68"/>
      <c r="H77" s="68"/>
      <c r="I77" s="68"/>
      <c r="J77" s="68"/>
      <c r="K77" s="68"/>
      <c r="L77" s="68"/>
    </row>
    <row r="78" ht="16.5" spans="1:12">
      <c r="A78" s="66" t="s">
        <v>550</v>
      </c>
      <c r="B78" s="67" t="s">
        <v>551</v>
      </c>
      <c r="C78" s="68">
        <v>448.874602</v>
      </c>
      <c r="D78" s="68">
        <v>448.874602</v>
      </c>
      <c r="E78" s="68"/>
      <c r="F78" s="68"/>
      <c r="G78" s="68"/>
      <c r="H78" s="68"/>
      <c r="I78" s="68"/>
      <c r="J78" s="68"/>
      <c r="K78" s="68"/>
      <c r="L78" s="68"/>
    </row>
    <row r="79" ht="16.5" spans="1:12">
      <c r="A79" s="66" t="s">
        <v>552</v>
      </c>
      <c r="B79" s="67" t="s">
        <v>553</v>
      </c>
      <c r="C79" s="68">
        <v>562.256896</v>
      </c>
      <c r="D79" s="68">
        <v>562.256896</v>
      </c>
      <c r="E79" s="68"/>
      <c r="F79" s="68"/>
      <c r="G79" s="68"/>
      <c r="H79" s="68"/>
      <c r="I79" s="68"/>
      <c r="J79" s="68"/>
      <c r="K79" s="68"/>
      <c r="L79" s="68"/>
    </row>
    <row r="80" ht="16.5" spans="1:12">
      <c r="A80" s="66" t="s">
        <v>554</v>
      </c>
      <c r="B80" s="67" t="s">
        <v>555</v>
      </c>
      <c r="C80" s="68">
        <v>391.53039</v>
      </c>
      <c r="D80" s="68">
        <v>391.53039</v>
      </c>
      <c r="E80" s="68"/>
      <c r="F80" s="68"/>
      <c r="G80" s="68"/>
      <c r="H80" s="68"/>
      <c r="I80" s="68"/>
      <c r="J80" s="68"/>
      <c r="K80" s="68"/>
      <c r="L80" s="68"/>
    </row>
    <row r="81" ht="16.5" spans="1:12">
      <c r="A81" s="66" t="s">
        <v>556</v>
      </c>
      <c r="B81" s="67" t="s">
        <v>557</v>
      </c>
      <c r="C81" s="68">
        <v>38.938371</v>
      </c>
      <c r="D81" s="68">
        <v>38.938371</v>
      </c>
      <c r="E81" s="68"/>
      <c r="F81" s="68"/>
      <c r="G81" s="68"/>
      <c r="H81" s="68"/>
      <c r="I81" s="68"/>
      <c r="J81" s="68"/>
      <c r="K81" s="68"/>
      <c r="L81" s="68"/>
    </row>
    <row r="82" ht="16.5" spans="1:12">
      <c r="A82" s="66" t="s">
        <v>558</v>
      </c>
      <c r="B82" s="67" t="s">
        <v>559</v>
      </c>
      <c r="C82" s="68">
        <v>234.456637</v>
      </c>
      <c r="D82" s="68">
        <v>234.456637</v>
      </c>
      <c r="E82" s="68"/>
      <c r="F82" s="68"/>
      <c r="G82" s="68"/>
      <c r="H82" s="68"/>
      <c r="I82" s="68"/>
      <c r="J82" s="68"/>
      <c r="K82" s="68"/>
      <c r="L82" s="68"/>
    </row>
    <row r="83" ht="16.5" spans="1:12">
      <c r="A83" s="66" t="s">
        <v>560</v>
      </c>
      <c r="B83" s="67" t="s">
        <v>561</v>
      </c>
      <c r="C83" s="68">
        <v>3885.083587</v>
      </c>
      <c r="D83" s="68">
        <v>374.148545</v>
      </c>
      <c r="E83" s="68">
        <v>631.019842</v>
      </c>
      <c r="F83" s="68">
        <v>2878</v>
      </c>
      <c r="G83" s="68"/>
      <c r="H83" s="68"/>
      <c r="I83" s="68">
        <v>1.9152</v>
      </c>
      <c r="J83" s="68"/>
      <c r="K83" s="68"/>
      <c r="L83" s="68"/>
    </row>
    <row r="84" ht="16.5" spans="1:12">
      <c r="A84" s="66" t="s">
        <v>562</v>
      </c>
      <c r="B84" s="67" t="s">
        <v>563</v>
      </c>
      <c r="C84" s="68">
        <v>133.368823</v>
      </c>
      <c r="D84" s="68">
        <v>74.636983</v>
      </c>
      <c r="E84" s="68">
        <v>47.43184</v>
      </c>
      <c r="F84" s="68">
        <v>10.5</v>
      </c>
      <c r="G84" s="68"/>
      <c r="H84" s="68"/>
      <c r="I84" s="68">
        <v>0.8</v>
      </c>
      <c r="J84" s="68"/>
      <c r="K84" s="68"/>
      <c r="L84" s="68"/>
    </row>
    <row r="85" ht="16.5" spans="1:12">
      <c r="A85" s="69"/>
      <c r="B85" s="64" t="s">
        <v>564</v>
      </c>
      <c r="C85" s="70">
        <v>37137.276538</v>
      </c>
      <c r="D85" s="70">
        <v>16586.115143</v>
      </c>
      <c r="E85" s="70">
        <v>16836.211455</v>
      </c>
      <c r="F85" s="70">
        <v>1577.00274</v>
      </c>
      <c r="G85" s="70">
        <v>0</v>
      </c>
      <c r="H85" s="70">
        <v>0</v>
      </c>
      <c r="I85" s="70">
        <v>1619.4472</v>
      </c>
      <c r="J85" s="70">
        <v>0</v>
      </c>
      <c r="K85" s="70">
        <v>0</v>
      </c>
      <c r="L85" s="70">
        <v>518.5</v>
      </c>
    </row>
    <row r="86" ht="16.5" spans="1:12">
      <c r="A86" s="66" t="s">
        <v>565</v>
      </c>
      <c r="B86" s="67" t="s">
        <v>566</v>
      </c>
      <c r="C86" s="68">
        <v>2686.217031</v>
      </c>
      <c r="D86" s="68">
        <v>1208.109036</v>
      </c>
      <c r="E86" s="68">
        <v>1216.473456</v>
      </c>
      <c r="F86" s="68">
        <v>256.258539</v>
      </c>
      <c r="G86" s="68"/>
      <c r="H86" s="68"/>
      <c r="I86" s="68">
        <v>5.376</v>
      </c>
      <c r="J86" s="68"/>
      <c r="K86" s="68"/>
      <c r="L86" s="68"/>
    </row>
    <row r="87" ht="16.5" spans="1:12">
      <c r="A87" s="66" t="s">
        <v>567</v>
      </c>
      <c r="B87" s="67" t="s">
        <v>568</v>
      </c>
      <c r="C87" s="68">
        <v>4612.550518</v>
      </c>
      <c r="D87" s="68">
        <v>3009.26902</v>
      </c>
      <c r="E87" s="68">
        <v>1204.479799</v>
      </c>
      <c r="F87" s="68">
        <v>388.801699</v>
      </c>
      <c r="G87" s="68"/>
      <c r="H87" s="68"/>
      <c r="I87" s="68">
        <v>10</v>
      </c>
      <c r="J87" s="68"/>
      <c r="K87" s="68"/>
      <c r="L87" s="68"/>
    </row>
    <row r="88" ht="16.5" spans="1:12">
      <c r="A88" s="66" t="s">
        <v>569</v>
      </c>
      <c r="B88" s="67" t="s">
        <v>570</v>
      </c>
      <c r="C88" s="68">
        <v>522.942119</v>
      </c>
      <c r="D88" s="68">
        <v>377.181216</v>
      </c>
      <c r="E88" s="68">
        <v>24.160903</v>
      </c>
      <c r="F88" s="68"/>
      <c r="G88" s="68"/>
      <c r="H88" s="68"/>
      <c r="I88" s="68">
        <v>121.6</v>
      </c>
      <c r="J88" s="68"/>
      <c r="K88" s="68"/>
      <c r="L88" s="68"/>
    </row>
    <row r="89" ht="16.5" spans="1:12">
      <c r="A89" s="66" t="s">
        <v>571</v>
      </c>
      <c r="B89" s="67" t="s">
        <v>572</v>
      </c>
      <c r="C89" s="68">
        <v>226.8</v>
      </c>
      <c r="D89" s="68">
        <v>120.791372</v>
      </c>
      <c r="E89" s="68">
        <v>43.287128</v>
      </c>
      <c r="F89" s="68">
        <v>27.1215</v>
      </c>
      <c r="G89" s="68"/>
      <c r="H89" s="68"/>
      <c r="I89" s="68">
        <v>35.6</v>
      </c>
      <c r="J89" s="68"/>
      <c r="K89" s="68"/>
      <c r="L89" s="68"/>
    </row>
    <row r="90" ht="16.5" spans="1:12">
      <c r="A90" s="66" t="s">
        <v>573</v>
      </c>
      <c r="B90" s="67" t="s">
        <v>574</v>
      </c>
      <c r="C90" s="68">
        <v>8944.401088</v>
      </c>
      <c r="D90" s="68">
        <v>2128.584712</v>
      </c>
      <c r="E90" s="68">
        <v>6711.157524</v>
      </c>
      <c r="F90" s="68">
        <v>97.958852</v>
      </c>
      <c r="G90" s="68"/>
      <c r="H90" s="68"/>
      <c r="I90" s="68">
        <v>6.7</v>
      </c>
      <c r="J90" s="68"/>
      <c r="K90" s="68"/>
      <c r="L90" s="68"/>
    </row>
    <row r="91" ht="16.5" spans="1:12">
      <c r="A91" s="66" t="s">
        <v>575</v>
      </c>
      <c r="B91" s="67" t="s">
        <v>576</v>
      </c>
      <c r="C91" s="68">
        <v>1033.621439</v>
      </c>
      <c r="D91" s="68">
        <v>404.558823</v>
      </c>
      <c r="E91" s="68">
        <v>623.360616</v>
      </c>
      <c r="F91" s="68">
        <v>3.042</v>
      </c>
      <c r="G91" s="68"/>
      <c r="H91" s="68"/>
      <c r="I91" s="68">
        <v>2.66</v>
      </c>
      <c r="J91" s="68"/>
      <c r="K91" s="68"/>
      <c r="L91" s="68"/>
    </row>
    <row r="92" ht="16.5" spans="1:12">
      <c r="A92" s="66" t="s">
        <v>577</v>
      </c>
      <c r="B92" s="67" t="s">
        <v>578</v>
      </c>
      <c r="C92" s="68">
        <v>770.41669</v>
      </c>
      <c r="D92" s="68">
        <v>43.952962</v>
      </c>
      <c r="E92" s="68">
        <v>64.163728</v>
      </c>
      <c r="F92" s="68"/>
      <c r="G92" s="68"/>
      <c r="H92" s="68"/>
      <c r="I92" s="68">
        <v>662.3</v>
      </c>
      <c r="J92" s="68"/>
      <c r="K92" s="68"/>
      <c r="L92" s="68"/>
    </row>
    <row r="93" ht="16.5" spans="1:12">
      <c r="A93" s="66" t="s">
        <v>579</v>
      </c>
      <c r="B93" s="67" t="s">
        <v>580</v>
      </c>
      <c r="C93" s="68">
        <v>129.810256</v>
      </c>
      <c r="D93" s="68">
        <v>120.053348</v>
      </c>
      <c r="E93" s="68">
        <v>9.756908</v>
      </c>
      <c r="F93" s="68"/>
      <c r="G93" s="68"/>
      <c r="H93" s="68"/>
      <c r="I93" s="68"/>
      <c r="J93" s="68"/>
      <c r="K93" s="68"/>
      <c r="L93" s="68"/>
    </row>
    <row r="94" ht="16.5" spans="1:12">
      <c r="A94" s="66" t="s">
        <v>581</v>
      </c>
      <c r="B94" s="67" t="s">
        <v>582</v>
      </c>
      <c r="C94" s="68">
        <v>1047.53296</v>
      </c>
      <c r="D94" s="68">
        <v>682.109344</v>
      </c>
      <c r="E94" s="68">
        <v>314.207616</v>
      </c>
      <c r="F94" s="68">
        <v>48.216</v>
      </c>
      <c r="G94" s="68"/>
      <c r="H94" s="68"/>
      <c r="I94" s="68">
        <v>3</v>
      </c>
      <c r="J94" s="68"/>
      <c r="K94" s="68"/>
      <c r="L94" s="68"/>
    </row>
    <row r="95" ht="16.5" spans="1:12">
      <c r="A95" s="66" t="s">
        <v>583</v>
      </c>
      <c r="B95" s="67" t="s">
        <v>584</v>
      </c>
      <c r="C95" s="68">
        <v>1750.138009</v>
      </c>
      <c r="D95" s="68">
        <v>706.949021</v>
      </c>
      <c r="E95" s="68">
        <v>866.474288</v>
      </c>
      <c r="F95" s="68">
        <v>172.7835</v>
      </c>
      <c r="G95" s="68"/>
      <c r="H95" s="68"/>
      <c r="I95" s="68">
        <v>3.9312</v>
      </c>
      <c r="J95" s="68"/>
      <c r="K95" s="68"/>
      <c r="L95" s="68"/>
    </row>
    <row r="96" ht="16.5" spans="1:12">
      <c r="A96" s="66" t="s">
        <v>585</v>
      </c>
      <c r="B96" s="67" t="s">
        <v>586</v>
      </c>
      <c r="C96" s="68">
        <v>705.640829</v>
      </c>
      <c r="D96" s="68">
        <v>351.124794</v>
      </c>
      <c r="E96" s="68">
        <v>49.478732</v>
      </c>
      <c r="F96" s="68">
        <v>131.817303</v>
      </c>
      <c r="G96" s="68"/>
      <c r="H96" s="68"/>
      <c r="I96" s="68">
        <v>173.22</v>
      </c>
      <c r="J96" s="68"/>
      <c r="K96" s="68"/>
      <c r="L96" s="68"/>
    </row>
    <row r="97" ht="16.5" spans="1:12">
      <c r="A97" s="66" t="s">
        <v>587</v>
      </c>
      <c r="B97" s="67" t="s">
        <v>588</v>
      </c>
      <c r="C97" s="68">
        <v>3227.781026</v>
      </c>
      <c r="D97" s="68">
        <v>2407.961792</v>
      </c>
      <c r="E97" s="68">
        <v>166.076458</v>
      </c>
      <c r="F97" s="68">
        <v>269.242776</v>
      </c>
      <c r="G97" s="68"/>
      <c r="H97" s="68"/>
      <c r="I97" s="68">
        <v>10</v>
      </c>
      <c r="J97" s="68"/>
      <c r="K97" s="68"/>
      <c r="L97" s="68">
        <v>374.5</v>
      </c>
    </row>
    <row r="98" ht="16.5" spans="1:12">
      <c r="A98" s="66" t="s">
        <v>589</v>
      </c>
      <c r="B98" s="67" t="s">
        <v>590</v>
      </c>
      <c r="C98" s="68">
        <v>495.95392</v>
      </c>
      <c r="D98" s="68">
        <v>423.8739</v>
      </c>
      <c r="E98" s="68">
        <v>31.87602</v>
      </c>
      <c r="F98" s="68">
        <v>39.204</v>
      </c>
      <c r="G98" s="68"/>
      <c r="H98" s="68"/>
      <c r="I98" s="68">
        <v>1</v>
      </c>
      <c r="J98" s="68"/>
      <c r="K98" s="68"/>
      <c r="L98" s="68"/>
    </row>
    <row r="99" ht="16.5" spans="1:12">
      <c r="A99" s="66" t="s">
        <v>591</v>
      </c>
      <c r="B99" s="67" t="s">
        <v>592</v>
      </c>
      <c r="C99" s="68">
        <v>1730.912227</v>
      </c>
      <c r="D99" s="68">
        <v>1100.577156</v>
      </c>
      <c r="E99" s="68">
        <v>147.311235</v>
      </c>
      <c r="F99" s="68">
        <v>38.413836</v>
      </c>
      <c r="G99" s="68"/>
      <c r="H99" s="68"/>
      <c r="I99" s="68">
        <v>444.61</v>
      </c>
      <c r="J99" s="68"/>
      <c r="K99" s="68"/>
      <c r="L99" s="68"/>
    </row>
    <row r="100" ht="16.5" spans="1:12">
      <c r="A100" s="66" t="s">
        <v>593</v>
      </c>
      <c r="B100" s="67" t="s">
        <v>594</v>
      </c>
      <c r="C100" s="68">
        <v>574.752086</v>
      </c>
      <c r="D100" s="68">
        <v>443.105594</v>
      </c>
      <c r="E100" s="68">
        <v>41.416992</v>
      </c>
      <c r="F100" s="68">
        <v>51.2295</v>
      </c>
      <c r="G100" s="68"/>
      <c r="H100" s="68"/>
      <c r="I100" s="68">
        <v>3</v>
      </c>
      <c r="J100" s="68"/>
      <c r="K100" s="68"/>
      <c r="L100" s="68">
        <v>36</v>
      </c>
    </row>
    <row r="101" ht="16.5" spans="1:12">
      <c r="A101" s="66" t="s">
        <v>595</v>
      </c>
      <c r="B101" s="67" t="s">
        <v>596</v>
      </c>
      <c r="C101" s="68">
        <v>5815.497285</v>
      </c>
      <c r="D101" s="68">
        <v>1033.047313</v>
      </c>
      <c r="E101" s="68">
        <v>4762.63654</v>
      </c>
      <c r="F101" s="68">
        <v>9.813432</v>
      </c>
      <c r="G101" s="68"/>
      <c r="H101" s="68"/>
      <c r="I101" s="68">
        <v>10</v>
      </c>
      <c r="J101" s="68"/>
      <c r="K101" s="68"/>
      <c r="L101" s="68"/>
    </row>
    <row r="102" ht="16.5" spans="1:12">
      <c r="A102" s="66" t="s">
        <v>597</v>
      </c>
      <c r="B102" s="67" t="s">
        <v>598</v>
      </c>
      <c r="C102" s="68">
        <v>689.507941</v>
      </c>
      <c r="D102" s="68">
        <v>437.357217</v>
      </c>
      <c r="E102" s="68">
        <v>147.687224</v>
      </c>
      <c r="F102" s="68">
        <v>3.0135</v>
      </c>
      <c r="G102" s="68"/>
      <c r="H102" s="68"/>
      <c r="I102" s="68">
        <v>101.45</v>
      </c>
      <c r="J102" s="68"/>
      <c r="K102" s="68"/>
      <c r="L102" s="68"/>
    </row>
    <row r="103" ht="16.5" spans="1:12">
      <c r="A103" s="66" t="s">
        <v>599</v>
      </c>
      <c r="B103" s="67" t="s">
        <v>600</v>
      </c>
      <c r="C103" s="68">
        <v>2172.801114</v>
      </c>
      <c r="D103" s="68">
        <v>1587.508523</v>
      </c>
      <c r="E103" s="68">
        <v>412.206288</v>
      </c>
      <c r="F103" s="68">
        <v>40.086303</v>
      </c>
      <c r="G103" s="68"/>
      <c r="H103" s="68"/>
      <c r="I103" s="68">
        <v>25</v>
      </c>
      <c r="J103" s="68"/>
      <c r="K103" s="68"/>
      <c r="L103" s="68">
        <v>108</v>
      </c>
    </row>
    <row r="104" ht="16.5" spans="1:12">
      <c r="A104" s="69"/>
      <c r="B104" s="64" t="s">
        <v>601</v>
      </c>
      <c r="C104" s="70">
        <v>16019.541207</v>
      </c>
      <c r="D104" s="70">
        <v>11701.325237</v>
      </c>
      <c r="E104" s="70">
        <v>2651.010722</v>
      </c>
      <c r="F104" s="70">
        <v>662.010048</v>
      </c>
      <c r="G104" s="70">
        <v>0</v>
      </c>
      <c r="H104" s="70">
        <v>0</v>
      </c>
      <c r="I104" s="70">
        <v>693.7952</v>
      </c>
      <c r="J104" s="70">
        <v>0</v>
      </c>
      <c r="K104" s="70">
        <v>0</v>
      </c>
      <c r="L104" s="70">
        <v>311.4</v>
      </c>
    </row>
    <row r="105" ht="16.5" spans="1:12">
      <c r="A105" s="66" t="s">
        <v>602</v>
      </c>
      <c r="B105" s="67" t="s">
        <v>603</v>
      </c>
      <c r="C105" s="68">
        <v>2585.656264</v>
      </c>
      <c r="D105" s="68">
        <v>1907.614571</v>
      </c>
      <c r="E105" s="68">
        <v>195.731724</v>
      </c>
      <c r="F105" s="68">
        <v>150.909969</v>
      </c>
      <c r="G105" s="68"/>
      <c r="H105" s="68"/>
      <c r="I105" s="68">
        <v>20</v>
      </c>
      <c r="J105" s="68"/>
      <c r="K105" s="68"/>
      <c r="L105" s="68">
        <v>311.4</v>
      </c>
    </row>
    <row r="106" ht="16.5" spans="1:12">
      <c r="A106" s="66" t="s">
        <v>604</v>
      </c>
      <c r="B106" s="67" t="s">
        <v>605</v>
      </c>
      <c r="C106" s="68">
        <v>580.599331</v>
      </c>
      <c r="D106" s="68">
        <v>403.846271</v>
      </c>
      <c r="E106" s="68">
        <v>119.69906</v>
      </c>
      <c r="F106" s="68">
        <v>12.054</v>
      </c>
      <c r="G106" s="68"/>
      <c r="H106" s="68"/>
      <c r="I106" s="68">
        <v>45</v>
      </c>
      <c r="J106" s="68"/>
      <c r="K106" s="68"/>
      <c r="L106" s="68"/>
    </row>
    <row r="107" ht="16.5" spans="1:12">
      <c r="A107" s="66" t="s">
        <v>606</v>
      </c>
      <c r="B107" s="67" t="s">
        <v>607</v>
      </c>
      <c r="C107" s="68">
        <v>12677.651177</v>
      </c>
      <c r="D107" s="68">
        <v>9230.674064</v>
      </c>
      <c r="E107" s="68">
        <v>2319.135834</v>
      </c>
      <c r="F107" s="68">
        <v>499.046079</v>
      </c>
      <c r="G107" s="68"/>
      <c r="H107" s="68"/>
      <c r="I107" s="68">
        <v>628.7952</v>
      </c>
      <c r="J107" s="68"/>
      <c r="K107" s="68"/>
      <c r="L107" s="68"/>
    </row>
    <row r="108" ht="16.5" spans="1:12">
      <c r="A108" s="66" t="s">
        <v>608</v>
      </c>
      <c r="B108" s="67" t="s">
        <v>609</v>
      </c>
      <c r="C108" s="68">
        <v>175.634435</v>
      </c>
      <c r="D108" s="68">
        <v>159.190331</v>
      </c>
      <c r="E108" s="68">
        <v>16.444104</v>
      </c>
      <c r="F108" s="68"/>
      <c r="G108" s="68"/>
      <c r="H108" s="68"/>
      <c r="I108" s="68"/>
      <c r="J108" s="68"/>
      <c r="K108" s="68"/>
      <c r="L108" s="68"/>
    </row>
    <row r="109" ht="16.5" spans="1:12">
      <c r="A109" s="69"/>
      <c r="B109" s="64" t="s">
        <v>610</v>
      </c>
      <c r="C109" s="70">
        <v>5750.401942</v>
      </c>
      <c r="D109" s="70">
        <v>3432.648672</v>
      </c>
      <c r="E109" s="70">
        <v>1324.260176</v>
      </c>
      <c r="F109" s="70">
        <v>607.743094</v>
      </c>
      <c r="G109" s="70">
        <v>0</v>
      </c>
      <c r="H109" s="70">
        <v>0</v>
      </c>
      <c r="I109" s="70">
        <v>47.75</v>
      </c>
      <c r="J109" s="70">
        <v>318</v>
      </c>
      <c r="K109" s="70">
        <v>0</v>
      </c>
      <c r="L109" s="70">
        <v>20</v>
      </c>
    </row>
    <row r="110" ht="16.5" spans="1:12">
      <c r="A110" s="66" t="s">
        <v>611</v>
      </c>
      <c r="B110" s="67" t="s">
        <v>612</v>
      </c>
      <c r="C110" s="68">
        <v>831.010244</v>
      </c>
      <c r="D110" s="68">
        <v>400.614908</v>
      </c>
      <c r="E110" s="68">
        <v>71.725712</v>
      </c>
      <c r="F110" s="68">
        <v>40.169624</v>
      </c>
      <c r="G110" s="68"/>
      <c r="H110" s="68"/>
      <c r="I110" s="68">
        <v>0.5</v>
      </c>
      <c r="J110" s="68">
        <v>318</v>
      </c>
      <c r="K110" s="68"/>
      <c r="L110" s="68"/>
    </row>
    <row r="111" ht="16.5" spans="1:12">
      <c r="A111" s="66" t="s">
        <v>613</v>
      </c>
      <c r="B111" s="67" t="s">
        <v>614</v>
      </c>
      <c r="C111" s="68">
        <v>364.604765</v>
      </c>
      <c r="D111" s="68">
        <v>192.381261</v>
      </c>
      <c r="E111" s="68">
        <v>34.214544</v>
      </c>
      <c r="F111" s="68">
        <v>136.00896</v>
      </c>
      <c r="G111" s="68"/>
      <c r="H111" s="68"/>
      <c r="I111" s="68">
        <v>2</v>
      </c>
      <c r="J111" s="68"/>
      <c r="K111" s="68"/>
      <c r="L111" s="68"/>
    </row>
    <row r="112" ht="16.5" spans="1:12">
      <c r="A112" s="66" t="s">
        <v>615</v>
      </c>
      <c r="B112" s="67" t="s">
        <v>616</v>
      </c>
      <c r="C112" s="68">
        <v>787.325809</v>
      </c>
      <c r="D112" s="68">
        <v>722.251881</v>
      </c>
      <c r="E112" s="68">
        <v>44.073928</v>
      </c>
      <c r="F112" s="68"/>
      <c r="G112" s="68"/>
      <c r="H112" s="68"/>
      <c r="I112" s="68">
        <v>1</v>
      </c>
      <c r="J112" s="68"/>
      <c r="K112" s="68"/>
      <c r="L112" s="68">
        <v>20</v>
      </c>
    </row>
    <row r="113" ht="16.5" spans="1:12">
      <c r="A113" s="66" t="s">
        <v>617</v>
      </c>
      <c r="B113" s="67" t="s">
        <v>618</v>
      </c>
      <c r="C113" s="68">
        <v>533.848308</v>
      </c>
      <c r="D113" s="68">
        <v>353.20774</v>
      </c>
      <c r="E113" s="68">
        <v>48.550598</v>
      </c>
      <c r="F113" s="68">
        <v>132.08997</v>
      </c>
      <c r="G113" s="68"/>
      <c r="H113" s="68"/>
      <c r="I113" s="68"/>
      <c r="J113" s="68"/>
      <c r="K113" s="68"/>
      <c r="L113" s="68"/>
    </row>
    <row r="114" ht="16.5" spans="1:12">
      <c r="A114" s="66" t="s">
        <v>619</v>
      </c>
      <c r="B114" s="67" t="s">
        <v>620</v>
      </c>
      <c r="C114" s="68">
        <v>917.879373</v>
      </c>
      <c r="D114" s="68">
        <v>506.976037</v>
      </c>
      <c r="E114" s="68">
        <v>410.903336</v>
      </c>
      <c r="F114" s="68"/>
      <c r="G114" s="68"/>
      <c r="H114" s="68"/>
      <c r="I114" s="68"/>
      <c r="J114" s="68"/>
      <c r="K114" s="68"/>
      <c r="L114" s="68"/>
    </row>
    <row r="115" ht="16.5" spans="1:12">
      <c r="A115" s="66" t="s">
        <v>621</v>
      </c>
      <c r="B115" s="67" t="s">
        <v>622</v>
      </c>
      <c r="C115" s="68">
        <v>996.726003</v>
      </c>
      <c r="D115" s="68">
        <v>565.291253</v>
      </c>
      <c r="E115" s="68">
        <v>369.10375</v>
      </c>
      <c r="F115" s="68">
        <v>18.081</v>
      </c>
      <c r="G115" s="68"/>
      <c r="H115" s="68"/>
      <c r="I115" s="68">
        <v>44.25</v>
      </c>
      <c r="J115" s="68"/>
      <c r="K115" s="68"/>
      <c r="L115" s="68"/>
    </row>
    <row r="116" ht="16.5" spans="1:12">
      <c r="A116" s="66" t="s">
        <v>623</v>
      </c>
      <c r="B116" s="67" t="s">
        <v>624</v>
      </c>
      <c r="C116" s="68">
        <v>828.758639</v>
      </c>
      <c r="D116" s="68">
        <v>447.900807</v>
      </c>
      <c r="E116" s="68">
        <v>312.103292</v>
      </c>
      <c r="F116" s="68">
        <v>68.75454</v>
      </c>
      <c r="G116" s="68"/>
      <c r="H116" s="68"/>
      <c r="I116" s="68"/>
      <c r="J116" s="68"/>
      <c r="K116" s="68"/>
      <c r="L116" s="68"/>
    </row>
    <row r="117" ht="16.5" spans="1:12">
      <c r="A117" s="66" t="s">
        <v>625</v>
      </c>
      <c r="B117" s="67" t="s">
        <v>626</v>
      </c>
      <c r="C117" s="68">
        <v>490.248801</v>
      </c>
      <c r="D117" s="68">
        <v>244.024785</v>
      </c>
      <c r="E117" s="68">
        <v>33.585016</v>
      </c>
      <c r="F117" s="68">
        <v>212.639</v>
      </c>
      <c r="G117" s="68"/>
      <c r="H117" s="68"/>
      <c r="I117" s="68"/>
      <c r="J117" s="68"/>
      <c r="K117" s="68"/>
      <c r="L117" s="68"/>
    </row>
    <row r="118" ht="16.5" spans="1:12">
      <c r="A118" s="69"/>
      <c r="B118" s="64" t="s">
        <v>627</v>
      </c>
      <c r="C118" s="70">
        <v>166624.320476</v>
      </c>
      <c r="D118" s="70">
        <v>130277.68372</v>
      </c>
      <c r="E118" s="70">
        <v>17532.353105</v>
      </c>
      <c r="F118" s="70">
        <v>12797.875951</v>
      </c>
      <c r="G118" s="70">
        <v>0</v>
      </c>
      <c r="H118" s="70">
        <v>0</v>
      </c>
      <c r="I118" s="70">
        <v>1804.9165</v>
      </c>
      <c r="J118" s="70">
        <v>0</v>
      </c>
      <c r="K118" s="70">
        <v>0</v>
      </c>
      <c r="L118" s="70">
        <v>4211.4912</v>
      </c>
    </row>
    <row r="119" ht="16.5" spans="1:12">
      <c r="A119" s="66" t="s">
        <v>628</v>
      </c>
      <c r="B119" s="67" t="s">
        <v>629</v>
      </c>
      <c r="C119" s="68">
        <v>505.808437</v>
      </c>
      <c r="D119" s="68">
        <v>325.708569</v>
      </c>
      <c r="E119" s="68">
        <v>65.519428</v>
      </c>
      <c r="F119" s="68">
        <v>54.40044</v>
      </c>
      <c r="G119" s="68"/>
      <c r="H119" s="68"/>
      <c r="I119" s="68">
        <v>60.18</v>
      </c>
      <c r="J119" s="68"/>
      <c r="K119" s="68"/>
      <c r="L119" s="68"/>
    </row>
    <row r="120" ht="16.5" spans="1:12">
      <c r="A120" s="66" t="s">
        <v>630</v>
      </c>
      <c r="B120" s="67" t="s">
        <v>631</v>
      </c>
      <c r="C120" s="68">
        <v>2011.193049</v>
      </c>
      <c r="D120" s="68">
        <v>354.653277</v>
      </c>
      <c r="E120" s="68">
        <v>1347.591478</v>
      </c>
      <c r="F120" s="68">
        <v>107.948294</v>
      </c>
      <c r="G120" s="68"/>
      <c r="H120" s="68"/>
      <c r="I120" s="68">
        <v>201</v>
      </c>
      <c r="J120" s="68"/>
      <c r="K120" s="68"/>
      <c r="L120" s="68"/>
    </row>
    <row r="121" ht="16.5" spans="1:12">
      <c r="A121" s="66" t="s">
        <v>632</v>
      </c>
      <c r="B121" s="67" t="s">
        <v>633</v>
      </c>
      <c r="C121" s="68">
        <v>415.499322</v>
      </c>
      <c r="D121" s="68">
        <v>347.72641</v>
      </c>
      <c r="E121" s="68">
        <v>61.745912</v>
      </c>
      <c r="F121" s="68">
        <v>6.027</v>
      </c>
      <c r="G121" s="68"/>
      <c r="H121" s="68"/>
      <c r="I121" s="68"/>
      <c r="J121" s="68"/>
      <c r="K121" s="68"/>
      <c r="L121" s="68"/>
    </row>
    <row r="122" ht="16.5" spans="1:12">
      <c r="A122" s="66" t="s">
        <v>634</v>
      </c>
      <c r="B122" s="67" t="s">
        <v>635</v>
      </c>
      <c r="C122" s="68">
        <v>398.241369</v>
      </c>
      <c r="D122" s="68">
        <v>312.331593</v>
      </c>
      <c r="E122" s="68">
        <v>54.760776</v>
      </c>
      <c r="F122" s="68">
        <v>31.149</v>
      </c>
      <c r="G122" s="68"/>
      <c r="H122" s="68"/>
      <c r="I122" s="68"/>
      <c r="J122" s="68"/>
      <c r="K122" s="68"/>
      <c r="L122" s="68"/>
    </row>
    <row r="123" ht="16.5" spans="1:12">
      <c r="A123" s="66" t="s">
        <v>636</v>
      </c>
      <c r="B123" s="67" t="s">
        <v>637</v>
      </c>
      <c r="C123" s="68">
        <v>87.993013</v>
      </c>
      <c r="D123" s="68">
        <v>71.91038</v>
      </c>
      <c r="E123" s="68">
        <v>10.055633</v>
      </c>
      <c r="F123" s="68">
        <v>6.027</v>
      </c>
      <c r="G123" s="68"/>
      <c r="H123" s="68"/>
      <c r="I123" s="68"/>
      <c r="J123" s="68"/>
      <c r="K123" s="68"/>
      <c r="L123" s="68"/>
    </row>
    <row r="124" ht="16.5" spans="1:12">
      <c r="A124" s="66" t="s">
        <v>638</v>
      </c>
      <c r="B124" s="67" t="s">
        <v>639</v>
      </c>
      <c r="C124" s="68">
        <v>397.477048</v>
      </c>
      <c r="D124" s="68">
        <v>285.699842</v>
      </c>
      <c r="E124" s="68">
        <v>72.601706</v>
      </c>
      <c r="F124" s="68">
        <v>39.1755</v>
      </c>
      <c r="G124" s="68"/>
      <c r="H124" s="68"/>
      <c r="I124" s="68"/>
      <c r="J124" s="68"/>
      <c r="K124" s="68"/>
      <c r="L124" s="68"/>
    </row>
    <row r="125" ht="16.5" spans="1:12">
      <c r="A125" s="66" t="s">
        <v>640</v>
      </c>
      <c r="B125" s="67" t="s">
        <v>641</v>
      </c>
      <c r="C125" s="68">
        <v>1091.897837</v>
      </c>
      <c r="D125" s="68">
        <v>768.018361</v>
      </c>
      <c r="E125" s="68">
        <v>224.405476</v>
      </c>
      <c r="F125" s="68">
        <v>99.474</v>
      </c>
      <c r="G125" s="68"/>
      <c r="H125" s="68"/>
      <c r="I125" s="68"/>
      <c r="J125" s="68"/>
      <c r="K125" s="68"/>
      <c r="L125" s="68"/>
    </row>
    <row r="126" ht="16.5" spans="1:12">
      <c r="A126" s="66" t="s">
        <v>642</v>
      </c>
      <c r="B126" s="67" t="s">
        <v>643</v>
      </c>
      <c r="C126" s="68">
        <v>177.496275</v>
      </c>
      <c r="D126" s="68">
        <v>143.633376</v>
      </c>
      <c r="E126" s="68">
        <v>15.781899</v>
      </c>
      <c r="F126" s="68">
        <v>18.081</v>
      </c>
      <c r="G126" s="68"/>
      <c r="H126" s="68"/>
      <c r="I126" s="68"/>
      <c r="J126" s="68"/>
      <c r="K126" s="68"/>
      <c r="L126" s="68"/>
    </row>
    <row r="127" ht="16.5" spans="1:12">
      <c r="A127" s="66" t="s">
        <v>644</v>
      </c>
      <c r="B127" s="67" t="s">
        <v>645</v>
      </c>
      <c r="C127" s="68">
        <v>1324.836479</v>
      </c>
      <c r="D127" s="68">
        <v>274.832159</v>
      </c>
      <c r="E127" s="68">
        <v>312.67732</v>
      </c>
      <c r="F127" s="68">
        <v>6.027</v>
      </c>
      <c r="G127" s="68"/>
      <c r="H127" s="68"/>
      <c r="I127" s="68">
        <v>731.3</v>
      </c>
      <c r="J127" s="68"/>
      <c r="K127" s="68"/>
      <c r="L127" s="68"/>
    </row>
    <row r="128" ht="16.5" spans="1:12">
      <c r="A128" s="66" t="s">
        <v>646</v>
      </c>
      <c r="B128" s="67" t="s">
        <v>647</v>
      </c>
      <c r="C128" s="68">
        <v>3053.025412</v>
      </c>
      <c r="D128" s="68">
        <v>1594.178771</v>
      </c>
      <c r="E128" s="68">
        <v>1327.265141</v>
      </c>
      <c r="F128" s="68">
        <v>125.5815</v>
      </c>
      <c r="G128" s="68"/>
      <c r="H128" s="68"/>
      <c r="I128" s="68">
        <v>6</v>
      </c>
      <c r="J128" s="68"/>
      <c r="K128" s="68"/>
      <c r="L128" s="68"/>
    </row>
    <row r="129" ht="16.5" spans="1:12">
      <c r="A129" s="66" t="s">
        <v>648</v>
      </c>
      <c r="B129" s="67" t="s">
        <v>649</v>
      </c>
      <c r="C129" s="68">
        <v>4341.238873</v>
      </c>
      <c r="D129" s="68">
        <v>306.610785</v>
      </c>
      <c r="E129" s="68">
        <v>46.834188</v>
      </c>
      <c r="F129" s="68">
        <v>76.5483</v>
      </c>
      <c r="G129" s="68"/>
      <c r="H129" s="68"/>
      <c r="I129" s="68"/>
      <c r="J129" s="68"/>
      <c r="K129" s="68"/>
      <c r="L129" s="68">
        <v>3911.2456</v>
      </c>
    </row>
    <row r="130" ht="16.5" spans="1:12">
      <c r="A130" s="66" t="s">
        <v>650</v>
      </c>
      <c r="B130" s="67" t="s">
        <v>651</v>
      </c>
      <c r="C130" s="68">
        <v>1050.055257</v>
      </c>
      <c r="D130" s="68">
        <v>158.592755</v>
      </c>
      <c r="E130" s="68">
        <v>853.987852</v>
      </c>
      <c r="F130" s="68">
        <v>36.87465</v>
      </c>
      <c r="G130" s="68"/>
      <c r="H130" s="68"/>
      <c r="I130" s="68">
        <v>0.6</v>
      </c>
      <c r="J130" s="68"/>
      <c r="K130" s="68"/>
      <c r="L130" s="68"/>
    </row>
    <row r="131" ht="16.5" spans="1:12">
      <c r="A131" s="66" t="s">
        <v>652</v>
      </c>
      <c r="B131" s="67" t="s">
        <v>653</v>
      </c>
      <c r="C131" s="68">
        <v>292.15454</v>
      </c>
      <c r="D131" s="68">
        <v>153.942353</v>
      </c>
      <c r="E131" s="68">
        <v>110.035962</v>
      </c>
      <c r="F131" s="68">
        <v>28.176225</v>
      </c>
      <c r="G131" s="68"/>
      <c r="H131" s="68"/>
      <c r="I131" s="68"/>
      <c r="J131" s="68"/>
      <c r="K131" s="68"/>
      <c r="L131" s="68"/>
    </row>
    <row r="132" ht="16.5" spans="1:12">
      <c r="A132" s="66" t="s">
        <v>654</v>
      </c>
      <c r="B132" s="67" t="s">
        <v>655</v>
      </c>
      <c r="C132" s="68">
        <v>672.608536</v>
      </c>
      <c r="D132" s="68">
        <v>524.87095</v>
      </c>
      <c r="E132" s="68">
        <v>30.700711</v>
      </c>
      <c r="F132" s="68">
        <v>64.036875</v>
      </c>
      <c r="G132" s="68"/>
      <c r="H132" s="68"/>
      <c r="I132" s="68">
        <v>2</v>
      </c>
      <c r="J132" s="68"/>
      <c r="K132" s="68"/>
      <c r="L132" s="68">
        <v>51</v>
      </c>
    </row>
    <row r="133" ht="16.5" spans="1:12">
      <c r="A133" s="66" t="s">
        <v>656</v>
      </c>
      <c r="B133" s="67" t="s">
        <v>657</v>
      </c>
      <c r="C133" s="68">
        <v>794.353995</v>
      </c>
      <c r="D133" s="68">
        <v>505.447287</v>
      </c>
      <c r="E133" s="68">
        <v>223.855833</v>
      </c>
      <c r="F133" s="68">
        <v>65.050875</v>
      </c>
      <c r="G133" s="68"/>
      <c r="H133" s="68"/>
      <c r="I133" s="68"/>
      <c r="J133" s="68"/>
      <c r="K133" s="68"/>
      <c r="L133" s="68"/>
    </row>
    <row r="134" ht="16.5" spans="1:12">
      <c r="A134" s="66" t="s">
        <v>658</v>
      </c>
      <c r="B134" s="67" t="s">
        <v>659</v>
      </c>
      <c r="C134" s="68">
        <v>229.256205</v>
      </c>
      <c r="D134" s="68">
        <v>104.36071</v>
      </c>
      <c r="E134" s="68">
        <v>122.33402</v>
      </c>
      <c r="F134" s="68">
        <v>2.561475</v>
      </c>
      <c r="G134" s="68"/>
      <c r="H134" s="68"/>
      <c r="I134" s="68"/>
      <c r="J134" s="68"/>
      <c r="K134" s="68"/>
      <c r="L134" s="68"/>
    </row>
    <row r="135" ht="16.5" spans="1:12">
      <c r="A135" s="66" t="s">
        <v>660</v>
      </c>
      <c r="B135" s="67" t="s">
        <v>661</v>
      </c>
      <c r="C135" s="68">
        <v>4212.781046</v>
      </c>
      <c r="D135" s="68">
        <v>3979.96311</v>
      </c>
      <c r="E135" s="68">
        <v>183.392058</v>
      </c>
      <c r="F135" s="68">
        <v>49.425878</v>
      </c>
      <c r="G135" s="68"/>
      <c r="H135" s="68"/>
      <c r="I135" s="68"/>
      <c r="J135" s="68"/>
      <c r="K135" s="68"/>
      <c r="L135" s="68"/>
    </row>
    <row r="136" ht="16.5" spans="1:12">
      <c r="A136" s="66" t="s">
        <v>662</v>
      </c>
      <c r="B136" s="67" t="s">
        <v>663</v>
      </c>
      <c r="C136" s="68">
        <v>734.322707</v>
      </c>
      <c r="D136" s="68">
        <v>507.904394</v>
      </c>
      <c r="E136" s="68">
        <v>138.813143</v>
      </c>
      <c r="F136" s="68">
        <v>68.60517</v>
      </c>
      <c r="G136" s="68"/>
      <c r="H136" s="68"/>
      <c r="I136" s="68">
        <v>19</v>
      </c>
      <c r="J136" s="68"/>
      <c r="K136" s="68"/>
      <c r="L136" s="68"/>
    </row>
    <row r="137" ht="16.5" spans="1:12">
      <c r="A137" s="66" t="s">
        <v>664</v>
      </c>
      <c r="B137" s="67" t="s">
        <v>665</v>
      </c>
      <c r="C137" s="68">
        <v>2557.268852</v>
      </c>
      <c r="D137" s="68">
        <v>2139.399636</v>
      </c>
      <c r="E137" s="68">
        <v>182.881216</v>
      </c>
      <c r="F137" s="68">
        <v>209.988</v>
      </c>
      <c r="G137" s="68"/>
      <c r="H137" s="68"/>
      <c r="I137" s="68">
        <v>25</v>
      </c>
      <c r="J137" s="68"/>
      <c r="K137" s="68"/>
      <c r="L137" s="68"/>
    </row>
    <row r="138" ht="16.5" spans="1:12">
      <c r="A138" s="66" t="s">
        <v>666</v>
      </c>
      <c r="B138" s="67" t="s">
        <v>667</v>
      </c>
      <c r="C138" s="68">
        <v>3852.622191</v>
      </c>
      <c r="D138" s="68">
        <v>3252.84543</v>
      </c>
      <c r="E138" s="68">
        <v>308.863561</v>
      </c>
      <c r="F138" s="68">
        <v>288.9132</v>
      </c>
      <c r="G138" s="68"/>
      <c r="H138" s="68"/>
      <c r="I138" s="68">
        <v>2</v>
      </c>
      <c r="J138" s="68"/>
      <c r="K138" s="68"/>
      <c r="L138" s="68"/>
    </row>
    <row r="139" ht="16.5" spans="1:12">
      <c r="A139" s="66" t="s">
        <v>668</v>
      </c>
      <c r="B139" s="67" t="s">
        <v>669</v>
      </c>
      <c r="C139" s="68">
        <v>1838.879766</v>
      </c>
      <c r="D139" s="68">
        <v>1504.561722</v>
      </c>
      <c r="E139" s="68">
        <v>160.232694</v>
      </c>
      <c r="F139" s="68">
        <v>171.08535</v>
      </c>
      <c r="G139" s="68"/>
      <c r="H139" s="68"/>
      <c r="I139" s="68">
        <v>3</v>
      </c>
      <c r="J139" s="68"/>
      <c r="K139" s="68"/>
      <c r="L139" s="68"/>
    </row>
    <row r="140" ht="16.5" spans="1:12">
      <c r="A140" s="66" t="s">
        <v>670</v>
      </c>
      <c r="B140" s="67" t="s">
        <v>671</v>
      </c>
      <c r="C140" s="68">
        <v>1161.186742</v>
      </c>
      <c r="D140" s="68">
        <v>1019.929312</v>
      </c>
      <c r="E140" s="68">
        <v>89.561405</v>
      </c>
      <c r="F140" s="68">
        <v>50.696025</v>
      </c>
      <c r="G140" s="68"/>
      <c r="H140" s="68"/>
      <c r="I140" s="68">
        <v>1</v>
      </c>
      <c r="J140" s="68"/>
      <c r="K140" s="68"/>
      <c r="L140" s="68"/>
    </row>
    <row r="141" ht="16.5" spans="1:12">
      <c r="A141" s="66" t="s">
        <v>672</v>
      </c>
      <c r="B141" s="67" t="s">
        <v>673</v>
      </c>
      <c r="C141" s="68">
        <v>3718.800611</v>
      </c>
      <c r="D141" s="68">
        <v>3239.434041</v>
      </c>
      <c r="E141" s="68">
        <v>328.40177</v>
      </c>
      <c r="F141" s="68">
        <v>123.9648</v>
      </c>
      <c r="G141" s="68"/>
      <c r="H141" s="68"/>
      <c r="I141" s="68">
        <v>27</v>
      </c>
      <c r="J141" s="68"/>
      <c r="K141" s="68"/>
      <c r="L141" s="68"/>
    </row>
    <row r="142" ht="16.5" spans="1:12">
      <c r="A142" s="66" t="s">
        <v>674</v>
      </c>
      <c r="B142" s="67" t="s">
        <v>675</v>
      </c>
      <c r="C142" s="68">
        <v>803.768188</v>
      </c>
      <c r="D142" s="68">
        <v>621.802222</v>
      </c>
      <c r="E142" s="68">
        <v>89.912991</v>
      </c>
      <c r="F142" s="68">
        <v>12.807375</v>
      </c>
      <c r="G142" s="68"/>
      <c r="H142" s="68"/>
      <c r="I142" s="68"/>
      <c r="J142" s="68"/>
      <c r="K142" s="68"/>
      <c r="L142" s="68">
        <v>79.2456</v>
      </c>
    </row>
    <row r="143" ht="16.5" spans="1:12">
      <c r="A143" s="66" t="s">
        <v>676</v>
      </c>
      <c r="B143" s="67" t="s">
        <v>677</v>
      </c>
      <c r="C143" s="68">
        <v>3199.423238</v>
      </c>
      <c r="D143" s="68">
        <v>2818.352955</v>
      </c>
      <c r="E143" s="68">
        <v>333.743108</v>
      </c>
      <c r="F143" s="68">
        <v>35.327175</v>
      </c>
      <c r="G143" s="68"/>
      <c r="H143" s="68"/>
      <c r="I143" s="68">
        <v>12</v>
      </c>
      <c r="J143" s="68"/>
      <c r="K143" s="68"/>
      <c r="L143" s="68"/>
    </row>
    <row r="144" ht="16.5" spans="1:12">
      <c r="A144" s="66" t="s">
        <v>678</v>
      </c>
      <c r="B144" s="67" t="s">
        <v>679</v>
      </c>
      <c r="C144" s="68">
        <v>7108.491337</v>
      </c>
      <c r="D144" s="68">
        <v>6028.401088</v>
      </c>
      <c r="E144" s="68">
        <v>699.497424</v>
      </c>
      <c r="F144" s="68">
        <v>380.592825</v>
      </c>
      <c r="G144" s="68"/>
      <c r="H144" s="68"/>
      <c r="I144" s="68"/>
      <c r="J144" s="68"/>
      <c r="K144" s="68"/>
      <c r="L144" s="68"/>
    </row>
    <row r="145" ht="16.5" spans="1:12">
      <c r="A145" s="66" t="s">
        <v>680</v>
      </c>
      <c r="B145" s="67" t="s">
        <v>681</v>
      </c>
      <c r="C145" s="68">
        <v>3586.800572</v>
      </c>
      <c r="D145" s="68">
        <v>3127.975309</v>
      </c>
      <c r="E145" s="68">
        <v>235.261788</v>
      </c>
      <c r="F145" s="68">
        <v>213.563475</v>
      </c>
      <c r="G145" s="68"/>
      <c r="H145" s="68"/>
      <c r="I145" s="68">
        <v>10</v>
      </c>
      <c r="J145" s="68"/>
      <c r="K145" s="68"/>
      <c r="L145" s="68"/>
    </row>
    <row r="146" ht="16.5" spans="1:12">
      <c r="A146" s="66" t="s">
        <v>682</v>
      </c>
      <c r="B146" s="67" t="s">
        <v>683</v>
      </c>
      <c r="C146" s="68">
        <v>6626.047982</v>
      </c>
      <c r="D146" s="68">
        <v>5530.299479</v>
      </c>
      <c r="E146" s="68">
        <v>577.138503</v>
      </c>
      <c r="F146" s="68">
        <v>314.61</v>
      </c>
      <c r="G146" s="68"/>
      <c r="H146" s="68"/>
      <c r="I146" s="68">
        <v>204</v>
      </c>
      <c r="J146" s="68"/>
      <c r="K146" s="68"/>
      <c r="L146" s="68"/>
    </row>
    <row r="147" ht="16.5" spans="1:12">
      <c r="A147" s="66" t="s">
        <v>684</v>
      </c>
      <c r="B147" s="67" t="s">
        <v>685</v>
      </c>
      <c r="C147" s="68">
        <v>5529.309278</v>
      </c>
      <c r="D147" s="68">
        <v>4488.368945</v>
      </c>
      <c r="E147" s="68">
        <v>589.398333</v>
      </c>
      <c r="F147" s="68">
        <v>331.542</v>
      </c>
      <c r="G147" s="68"/>
      <c r="H147" s="68"/>
      <c r="I147" s="68">
        <v>120</v>
      </c>
      <c r="J147" s="68"/>
      <c r="K147" s="68"/>
      <c r="L147" s="68"/>
    </row>
    <row r="148" ht="16.5" spans="1:12">
      <c r="A148" s="66" t="s">
        <v>686</v>
      </c>
      <c r="B148" s="67" t="s">
        <v>687</v>
      </c>
      <c r="C148" s="68">
        <v>4687.820538</v>
      </c>
      <c r="D148" s="68">
        <v>3728.452774</v>
      </c>
      <c r="E148" s="68">
        <v>581.495264</v>
      </c>
      <c r="F148" s="68">
        <v>377.8725</v>
      </c>
      <c r="G148" s="68"/>
      <c r="H148" s="68"/>
      <c r="I148" s="68"/>
      <c r="J148" s="68"/>
      <c r="K148" s="68"/>
      <c r="L148" s="68"/>
    </row>
    <row r="149" ht="16.5" spans="1:12">
      <c r="A149" s="66" t="s">
        <v>688</v>
      </c>
      <c r="B149" s="67" t="s">
        <v>689</v>
      </c>
      <c r="C149" s="68">
        <v>2930.606062</v>
      </c>
      <c r="D149" s="68">
        <v>2447.704093</v>
      </c>
      <c r="E149" s="68">
        <v>269.159469</v>
      </c>
      <c r="F149" s="68">
        <v>135.7425</v>
      </c>
      <c r="G149" s="68"/>
      <c r="H149" s="68"/>
      <c r="I149" s="68">
        <v>78</v>
      </c>
      <c r="J149" s="68"/>
      <c r="K149" s="68"/>
      <c r="L149" s="68"/>
    </row>
    <row r="150" ht="16.5" spans="1:12">
      <c r="A150" s="66" t="s">
        <v>690</v>
      </c>
      <c r="B150" s="67" t="s">
        <v>691</v>
      </c>
      <c r="C150" s="68">
        <v>491.096521</v>
      </c>
      <c r="D150" s="68">
        <v>400.426988</v>
      </c>
      <c r="E150" s="68">
        <v>27.861083</v>
      </c>
      <c r="F150" s="68">
        <v>60.40845</v>
      </c>
      <c r="G150" s="68"/>
      <c r="H150" s="68"/>
      <c r="I150" s="68">
        <v>2.4</v>
      </c>
      <c r="J150" s="68"/>
      <c r="K150" s="68"/>
      <c r="L150" s="68"/>
    </row>
    <row r="151" ht="16.5" spans="1:12">
      <c r="A151" s="66" t="s">
        <v>692</v>
      </c>
      <c r="B151" s="67" t="s">
        <v>693</v>
      </c>
      <c r="C151" s="68">
        <v>1140.378036</v>
      </c>
      <c r="D151" s="68">
        <v>992.230479</v>
      </c>
      <c r="E151" s="68">
        <v>40.565607</v>
      </c>
      <c r="F151" s="68">
        <v>107.58195</v>
      </c>
      <c r="G151" s="68"/>
      <c r="H151" s="68"/>
      <c r="I151" s="68"/>
      <c r="J151" s="68"/>
      <c r="K151" s="68"/>
      <c r="L151" s="68"/>
    </row>
    <row r="152" ht="16.5" spans="1:12">
      <c r="A152" s="66" t="s">
        <v>694</v>
      </c>
      <c r="B152" s="67" t="s">
        <v>695</v>
      </c>
      <c r="C152" s="68">
        <v>487.478198</v>
      </c>
      <c r="D152" s="68">
        <v>434.481175</v>
      </c>
      <c r="E152" s="68">
        <v>14.574898</v>
      </c>
      <c r="F152" s="68">
        <v>38.422125</v>
      </c>
      <c r="G152" s="68"/>
      <c r="H152" s="68"/>
      <c r="I152" s="68"/>
      <c r="J152" s="68"/>
      <c r="K152" s="68"/>
      <c r="L152" s="68"/>
    </row>
    <row r="153" ht="16.5" spans="1:12">
      <c r="A153" s="66" t="s">
        <v>696</v>
      </c>
      <c r="B153" s="67" t="s">
        <v>697</v>
      </c>
      <c r="C153" s="68">
        <v>3746.265768</v>
      </c>
      <c r="D153" s="68">
        <v>3114.278748</v>
      </c>
      <c r="E153" s="68">
        <v>313.56192</v>
      </c>
      <c r="F153" s="68">
        <v>318.4251</v>
      </c>
      <c r="G153" s="68"/>
      <c r="H153" s="68"/>
      <c r="I153" s="68"/>
      <c r="J153" s="68"/>
      <c r="K153" s="68"/>
      <c r="L153" s="68"/>
    </row>
    <row r="154" ht="16.5" spans="1:12">
      <c r="A154" s="66" t="s">
        <v>698</v>
      </c>
      <c r="B154" s="67" t="s">
        <v>699</v>
      </c>
      <c r="C154" s="68">
        <v>10837.871194</v>
      </c>
      <c r="D154" s="68">
        <v>8860.968737</v>
      </c>
      <c r="E154" s="68">
        <v>860.058836</v>
      </c>
      <c r="F154" s="68">
        <v>1116.843621</v>
      </c>
      <c r="G154" s="68"/>
      <c r="H154" s="68"/>
      <c r="I154" s="68"/>
      <c r="J154" s="68"/>
      <c r="K154" s="68"/>
      <c r="L154" s="68"/>
    </row>
    <row r="155" ht="16.5" spans="1:12">
      <c r="A155" s="66" t="s">
        <v>700</v>
      </c>
      <c r="B155" s="67" t="s">
        <v>701</v>
      </c>
      <c r="C155" s="68">
        <v>6741.565966</v>
      </c>
      <c r="D155" s="68">
        <v>5337.097779</v>
      </c>
      <c r="E155" s="68">
        <v>523.687462</v>
      </c>
      <c r="F155" s="68">
        <v>880.780725</v>
      </c>
      <c r="G155" s="68"/>
      <c r="H155" s="68"/>
      <c r="I155" s="68"/>
      <c r="J155" s="68"/>
      <c r="K155" s="68"/>
      <c r="L155" s="68"/>
    </row>
    <row r="156" ht="16.5" spans="1:12">
      <c r="A156" s="66" t="s">
        <v>702</v>
      </c>
      <c r="B156" s="67" t="s">
        <v>703</v>
      </c>
      <c r="C156" s="68">
        <v>5710.321652</v>
      </c>
      <c r="D156" s="68">
        <v>4571.826132</v>
      </c>
      <c r="E156" s="68">
        <v>347.404307</v>
      </c>
      <c r="F156" s="68">
        <v>745.923213</v>
      </c>
      <c r="G156" s="68"/>
      <c r="H156" s="68"/>
      <c r="I156" s="68">
        <v>45.168</v>
      </c>
      <c r="J156" s="68"/>
      <c r="K156" s="68"/>
      <c r="L156" s="68"/>
    </row>
    <row r="157" ht="16.5" spans="1:12">
      <c r="A157" s="66" t="s">
        <v>704</v>
      </c>
      <c r="B157" s="67" t="s">
        <v>705</v>
      </c>
      <c r="C157" s="68">
        <v>5695.717613</v>
      </c>
      <c r="D157" s="68">
        <v>4588.487712</v>
      </c>
      <c r="E157" s="68">
        <v>292.86194</v>
      </c>
      <c r="F157" s="68">
        <v>814.367961</v>
      </c>
      <c r="G157" s="68"/>
      <c r="H157" s="68"/>
      <c r="I157" s="68"/>
      <c r="J157" s="68"/>
      <c r="K157" s="68"/>
      <c r="L157" s="68"/>
    </row>
    <row r="158" ht="16.5" spans="1:12">
      <c r="A158" s="66" t="s">
        <v>706</v>
      </c>
      <c r="B158" s="67" t="s">
        <v>707</v>
      </c>
      <c r="C158" s="68">
        <v>4344.27753</v>
      </c>
      <c r="D158" s="68">
        <v>3570.577271</v>
      </c>
      <c r="E158" s="68">
        <v>294.036484</v>
      </c>
      <c r="F158" s="68">
        <v>462.295275</v>
      </c>
      <c r="G158" s="68"/>
      <c r="H158" s="68"/>
      <c r="I158" s="68">
        <v>17.3685</v>
      </c>
      <c r="J158" s="68"/>
      <c r="K158" s="68"/>
      <c r="L158" s="68"/>
    </row>
    <row r="159" ht="16.5" spans="1:12">
      <c r="A159" s="66" t="s">
        <v>708</v>
      </c>
      <c r="B159" s="67" t="s">
        <v>709</v>
      </c>
      <c r="C159" s="68">
        <v>6049.90905</v>
      </c>
      <c r="D159" s="68">
        <v>4919.81124</v>
      </c>
      <c r="E159" s="68">
        <v>414.27206</v>
      </c>
      <c r="F159" s="68">
        <v>707.82575</v>
      </c>
      <c r="G159" s="68"/>
      <c r="H159" s="68"/>
      <c r="I159" s="68">
        <v>8</v>
      </c>
      <c r="J159" s="68"/>
      <c r="K159" s="68"/>
      <c r="L159" s="68"/>
    </row>
    <row r="160" ht="16.5" spans="1:12">
      <c r="A160" s="66" t="s">
        <v>710</v>
      </c>
      <c r="B160" s="67" t="s">
        <v>711</v>
      </c>
      <c r="C160" s="68">
        <v>7999.820568</v>
      </c>
      <c r="D160" s="68">
        <v>6365.194998</v>
      </c>
      <c r="E160" s="68">
        <v>562.152015</v>
      </c>
      <c r="F160" s="68">
        <v>1037.473555</v>
      </c>
      <c r="G160" s="68"/>
      <c r="H160" s="68"/>
      <c r="I160" s="68">
        <v>35</v>
      </c>
      <c r="J160" s="68"/>
      <c r="K160" s="68"/>
      <c r="L160" s="68"/>
    </row>
    <row r="161" ht="16.5" spans="1:12">
      <c r="A161" s="66" t="s">
        <v>712</v>
      </c>
      <c r="B161" s="67" t="s">
        <v>713</v>
      </c>
      <c r="C161" s="68">
        <v>4108.166003</v>
      </c>
      <c r="D161" s="68">
        <v>3403.256645</v>
      </c>
      <c r="E161" s="68">
        <v>271.698408</v>
      </c>
      <c r="F161" s="68">
        <v>433.21095</v>
      </c>
      <c r="G161" s="68"/>
      <c r="H161" s="68"/>
      <c r="I161" s="68"/>
      <c r="J161" s="68"/>
      <c r="K161" s="68"/>
      <c r="L161" s="68"/>
    </row>
    <row r="162" ht="16.5" spans="1:12">
      <c r="A162" s="66" t="s">
        <v>714</v>
      </c>
      <c r="B162" s="67" t="s">
        <v>715</v>
      </c>
      <c r="C162" s="68">
        <v>4442.721366</v>
      </c>
      <c r="D162" s="68">
        <v>3616.162916</v>
      </c>
      <c r="E162" s="68">
        <v>295.901575</v>
      </c>
      <c r="F162" s="68">
        <v>530.656875</v>
      </c>
      <c r="G162" s="68"/>
      <c r="H162" s="68"/>
      <c r="I162" s="68"/>
      <c r="J162" s="68"/>
      <c r="K162" s="68"/>
      <c r="L162" s="68"/>
    </row>
    <row r="163" ht="16.5" spans="1:12">
      <c r="A163" s="66" t="s">
        <v>716</v>
      </c>
      <c r="B163" s="67" t="s">
        <v>717</v>
      </c>
      <c r="C163" s="68">
        <v>7330.729628</v>
      </c>
      <c r="D163" s="68">
        <v>6120.381846</v>
      </c>
      <c r="E163" s="68">
        <v>370.272232</v>
      </c>
      <c r="F163" s="68">
        <v>818.07555</v>
      </c>
      <c r="G163" s="68"/>
      <c r="H163" s="68"/>
      <c r="I163" s="68">
        <v>22</v>
      </c>
      <c r="J163" s="68"/>
      <c r="K163" s="68"/>
      <c r="L163" s="68"/>
    </row>
    <row r="164" ht="16.5" spans="1:12">
      <c r="A164" s="66" t="s">
        <v>718</v>
      </c>
      <c r="B164" s="67" t="s">
        <v>719</v>
      </c>
      <c r="C164" s="68">
        <v>5182.455074</v>
      </c>
      <c r="D164" s="68">
        <v>4245.559323</v>
      </c>
      <c r="E164" s="68">
        <v>304.025776</v>
      </c>
      <c r="F164" s="68">
        <v>622.869975</v>
      </c>
      <c r="G164" s="68"/>
      <c r="H164" s="68"/>
      <c r="I164" s="68">
        <v>10</v>
      </c>
      <c r="J164" s="68"/>
      <c r="K164" s="68"/>
      <c r="L164" s="68"/>
    </row>
    <row r="165" ht="16.5" spans="1:12">
      <c r="A165" s="66" t="s">
        <v>720</v>
      </c>
      <c r="B165" s="67" t="s">
        <v>721</v>
      </c>
      <c r="C165" s="68">
        <v>649.09866</v>
      </c>
      <c r="D165" s="68">
        <v>588.98944</v>
      </c>
      <c r="E165" s="68">
        <v>29.51942</v>
      </c>
      <c r="F165" s="68">
        <v>27.5898</v>
      </c>
      <c r="G165" s="68"/>
      <c r="H165" s="68"/>
      <c r="I165" s="68">
        <v>3</v>
      </c>
      <c r="J165" s="68"/>
      <c r="K165" s="68"/>
      <c r="L165" s="68"/>
    </row>
    <row r="166" ht="16.5" spans="1:12">
      <c r="A166" s="66" t="s">
        <v>722</v>
      </c>
      <c r="B166" s="67" t="s">
        <v>723</v>
      </c>
      <c r="C166" s="68">
        <v>1455.077823</v>
      </c>
      <c r="D166" s="68">
        <v>1159.787871</v>
      </c>
      <c r="E166" s="68">
        <v>179.81106</v>
      </c>
      <c r="F166" s="68">
        <v>95.478892</v>
      </c>
      <c r="G166" s="68"/>
      <c r="H166" s="68"/>
      <c r="I166" s="68">
        <v>20</v>
      </c>
      <c r="J166" s="68"/>
      <c r="K166" s="68"/>
      <c r="L166" s="68"/>
    </row>
    <row r="167" ht="16.5" spans="1:12">
      <c r="A167" s="66" t="s">
        <v>724</v>
      </c>
      <c r="B167" s="67" t="s">
        <v>725</v>
      </c>
      <c r="C167" s="68">
        <v>2109.318613</v>
      </c>
      <c r="D167" s="68">
        <v>1784.412766</v>
      </c>
      <c r="E167" s="68">
        <v>195.439504</v>
      </c>
      <c r="F167" s="68">
        <v>124.466343</v>
      </c>
      <c r="G167" s="68"/>
      <c r="H167" s="68"/>
      <c r="I167" s="68">
        <v>5</v>
      </c>
      <c r="J167" s="68"/>
      <c r="K167" s="68"/>
      <c r="L167" s="68"/>
    </row>
    <row r="168" ht="16.5" spans="1:12">
      <c r="A168" s="66" t="s">
        <v>726</v>
      </c>
      <c r="B168" s="67" t="s">
        <v>727</v>
      </c>
      <c r="C168" s="68">
        <v>1263.154012</v>
      </c>
      <c r="D168" s="68">
        <v>1092.955266</v>
      </c>
      <c r="E168" s="68">
        <v>118.541671</v>
      </c>
      <c r="F168" s="68">
        <v>51.657075</v>
      </c>
      <c r="G168" s="68"/>
      <c r="H168" s="68"/>
      <c r="I168" s="68"/>
      <c r="J168" s="68"/>
      <c r="K168" s="68"/>
      <c r="L168" s="68"/>
    </row>
    <row r="169" ht="16.5" spans="1:12">
      <c r="A169" s="66" t="s">
        <v>728</v>
      </c>
      <c r="B169" s="67" t="s">
        <v>729</v>
      </c>
      <c r="C169" s="68">
        <v>1049.06346</v>
      </c>
      <c r="D169" s="68">
        <v>918.199858</v>
      </c>
      <c r="E169" s="68">
        <v>125.863602</v>
      </c>
      <c r="F169" s="68"/>
      <c r="G169" s="68"/>
      <c r="H169" s="68"/>
      <c r="I169" s="68">
        <v>5</v>
      </c>
      <c r="J169" s="68"/>
      <c r="K169" s="68"/>
      <c r="L169" s="68"/>
    </row>
    <row r="170" ht="16.5" spans="1:12">
      <c r="A170" s="66" t="s">
        <v>730</v>
      </c>
      <c r="B170" s="67" t="s">
        <v>731</v>
      </c>
      <c r="C170" s="68">
        <v>1666.147443</v>
      </c>
      <c r="D170" s="68">
        <v>1405.308665</v>
      </c>
      <c r="E170" s="68">
        <v>209.015078</v>
      </c>
      <c r="F170" s="68">
        <v>31.8237</v>
      </c>
      <c r="G170" s="68"/>
      <c r="H170" s="68"/>
      <c r="I170" s="68">
        <v>20</v>
      </c>
      <c r="J170" s="68"/>
      <c r="K170" s="68"/>
      <c r="L170" s="68"/>
    </row>
    <row r="171" ht="16.5" spans="1:12">
      <c r="A171" s="66" t="s">
        <v>732</v>
      </c>
      <c r="B171" s="67" t="s">
        <v>733</v>
      </c>
      <c r="C171" s="68">
        <v>3910.620584</v>
      </c>
      <c r="D171" s="68">
        <v>3413.17756</v>
      </c>
      <c r="E171" s="68">
        <v>457.443024</v>
      </c>
      <c r="F171" s="68"/>
      <c r="G171" s="68"/>
      <c r="H171" s="68"/>
      <c r="I171" s="68">
        <v>40</v>
      </c>
      <c r="J171" s="68"/>
      <c r="K171" s="68"/>
      <c r="L171" s="68"/>
    </row>
    <row r="172" ht="16.5" spans="1:12">
      <c r="A172" s="66" t="s">
        <v>734</v>
      </c>
      <c r="B172" s="67" t="s">
        <v>735</v>
      </c>
      <c r="C172" s="68">
        <v>4173.042147</v>
      </c>
      <c r="D172" s="68">
        <v>3789.262579</v>
      </c>
      <c r="E172" s="68">
        <v>367.148618</v>
      </c>
      <c r="F172" s="68">
        <v>7.15095</v>
      </c>
      <c r="G172" s="68"/>
      <c r="H172" s="68"/>
      <c r="I172" s="68">
        <v>9.48</v>
      </c>
      <c r="J172" s="68"/>
      <c r="K172" s="68"/>
      <c r="L172" s="68"/>
    </row>
    <row r="173" ht="16.5" spans="1:12">
      <c r="A173" s="66" t="s">
        <v>736</v>
      </c>
      <c r="B173" s="67" t="s">
        <v>737</v>
      </c>
      <c r="C173" s="68">
        <v>1189.491337</v>
      </c>
      <c r="D173" s="68">
        <v>980.771753</v>
      </c>
      <c r="E173" s="68">
        <v>173.719584</v>
      </c>
      <c r="F173" s="68"/>
      <c r="G173" s="68"/>
      <c r="H173" s="68"/>
      <c r="I173" s="68">
        <v>35</v>
      </c>
      <c r="J173" s="68"/>
      <c r="K173" s="68"/>
      <c r="L173" s="68"/>
    </row>
    <row r="174" ht="16.5" spans="1:12">
      <c r="A174" s="66" t="s">
        <v>738</v>
      </c>
      <c r="B174" s="67" t="s">
        <v>739</v>
      </c>
      <c r="C174" s="68">
        <v>1038.877498</v>
      </c>
      <c r="D174" s="68">
        <v>732.870709</v>
      </c>
      <c r="E174" s="68">
        <v>193.460739</v>
      </c>
      <c r="F174" s="68">
        <v>112.54605</v>
      </c>
      <c r="G174" s="68"/>
      <c r="H174" s="68"/>
      <c r="I174" s="68"/>
      <c r="J174" s="68"/>
      <c r="K174" s="68"/>
      <c r="L174" s="68"/>
    </row>
    <row r="175" ht="16.5" spans="1:12">
      <c r="A175" s="66" t="s">
        <v>740</v>
      </c>
      <c r="B175" s="67" t="s">
        <v>741</v>
      </c>
      <c r="C175" s="68">
        <v>1534.588464</v>
      </c>
      <c r="D175" s="68">
        <v>1311.033158</v>
      </c>
      <c r="E175" s="68">
        <v>188.186456</v>
      </c>
      <c r="F175" s="68">
        <v>15.36885</v>
      </c>
      <c r="G175" s="68"/>
      <c r="H175" s="68"/>
      <c r="I175" s="68">
        <v>20</v>
      </c>
      <c r="J175" s="68"/>
      <c r="K175" s="68"/>
      <c r="L175" s="68"/>
    </row>
    <row r="176" ht="16.5" spans="1:12">
      <c r="A176" s="66" t="s">
        <v>742</v>
      </c>
      <c r="B176" s="67" t="s">
        <v>743</v>
      </c>
      <c r="C176" s="68">
        <v>672.270305</v>
      </c>
      <c r="D176" s="68">
        <v>440.005897</v>
      </c>
      <c r="E176" s="68">
        <v>180.483868</v>
      </c>
      <c r="F176" s="68">
        <v>51.78054</v>
      </c>
      <c r="G176" s="68"/>
      <c r="H176" s="68"/>
      <c r="I176" s="68"/>
      <c r="J176" s="68"/>
      <c r="K176" s="68"/>
      <c r="L176" s="68"/>
    </row>
    <row r="177" ht="16.5" spans="1:12">
      <c r="A177" s="66" t="s">
        <v>744</v>
      </c>
      <c r="B177" s="67" t="s">
        <v>745</v>
      </c>
      <c r="C177" s="68">
        <v>296.069189</v>
      </c>
      <c r="D177" s="68">
        <v>232.370519</v>
      </c>
      <c r="E177" s="68">
        <v>28.827104</v>
      </c>
      <c r="F177" s="68">
        <v>32.871566</v>
      </c>
      <c r="G177" s="68"/>
      <c r="H177" s="68"/>
      <c r="I177" s="68">
        <v>2</v>
      </c>
      <c r="J177" s="68"/>
      <c r="K177" s="68"/>
      <c r="L177" s="68"/>
    </row>
    <row r="178" ht="16.5" spans="1:12">
      <c r="A178" s="66" t="s">
        <v>746</v>
      </c>
      <c r="B178" s="67" t="s">
        <v>747</v>
      </c>
      <c r="C178" s="68">
        <v>1056.839474</v>
      </c>
      <c r="D178" s="68">
        <v>633.188894</v>
      </c>
      <c r="E178" s="68">
        <v>250.63708</v>
      </c>
      <c r="F178" s="68">
        <v>3.0135</v>
      </c>
      <c r="G178" s="68"/>
      <c r="H178" s="68"/>
      <c r="I178" s="68"/>
      <c r="J178" s="68"/>
      <c r="K178" s="68"/>
      <c r="L178" s="68">
        <v>170</v>
      </c>
    </row>
    <row r="179" ht="16.5" spans="1:12">
      <c r="A179" s="66" t="s">
        <v>748</v>
      </c>
      <c r="B179" s="67" t="s">
        <v>749</v>
      </c>
      <c r="C179" s="68">
        <v>701.300325</v>
      </c>
      <c r="D179" s="68">
        <v>460.69699</v>
      </c>
      <c r="E179" s="68">
        <v>224.41164</v>
      </c>
      <c r="F179" s="68">
        <v>13.771695</v>
      </c>
      <c r="G179" s="68"/>
      <c r="H179" s="68"/>
      <c r="I179" s="68">
        <v>2.42</v>
      </c>
      <c r="J179" s="68"/>
      <c r="K179" s="68"/>
      <c r="L179" s="68"/>
    </row>
    <row r="180" ht="16.5" spans="1:12">
      <c r="A180" s="66" t="s">
        <v>750</v>
      </c>
      <c r="B180" s="67" t="s">
        <v>751</v>
      </c>
      <c r="C180" s="68">
        <v>159.322218</v>
      </c>
      <c r="D180" s="68">
        <v>125.997718</v>
      </c>
      <c r="E180" s="68">
        <v>29.003992</v>
      </c>
      <c r="F180" s="68">
        <v>3.320508</v>
      </c>
      <c r="G180" s="68"/>
      <c r="H180" s="68"/>
      <c r="I180" s="68">
        <v>1</v>
      </c>
      <c r="J180" s="68"/>
      <c r="K180" s="68"/>
      <c r="L180" s="68"/>
    </row>
    <row r="181" ht="16.5" spans="1:12">
      <c r="A181" s="69"/>
      <c r="B181" s="64" t="s">
        <v>752</v>
      </c>
      <c r="C181" s="70">
        <v>9900.83</v>
      </c>
      <c r="D181" s="70">
        <v>6572.66</v>
      </c>
      <c r="E181" s="70">
        <v>2948.17</v>
      </c>
      <c r="F181" s="70">
        <v>0</v>
      </c>
      <c r="G181" s="70">
        <v>0</v>
      </c>
      <c r="H181" s="70">
        <v>0</v>
      </c>
      <c r="I181" s="70">
        <v>300</v>
      </c>
      <c r="J181" s="70">
        <v>80</v>
      </c>
      <c r="K181" s="70">
        <v>0</v>
      </c>
      <c r="L181" s="70">
        <v>0</v>
      </c>
    </row>
    <row r="182" ht="16.5" spans="1:12">
      <c r="A182" s="66" t="s">
        <v>753</v>
      </c>
      <c r="B182" s="72" t="s">
        <v>754</v>
      </c>
      <c r="C182" s="68">
        <v>260</v>
      </c>
      <c r="D182" s="68">
        <v>20</v>
      </c>
      <c r="E182" s="68">
        <v>160</v>
      </c>
      <c r="F182" s="68"/>
      <c r="G182" s="68"/>
      <c r="H182" s="68"/>
      <c r="I182" s="68"/>
      <c r="J182" s="68">
        <v>80</v>
      </c>
      <c r="K182" s="68"/>
      <c r="L182" s="68"/>
    </row>
    <row r="183" ht="16.5" spans="1:12">
      <c r="A183" s="66" t="s">
        <v>755</v>
      </c>
      <c r="B183" s="73" t="s">
        <v>756</v>
      </c>
      <c r="C183" s="68">
        <v>2640.83</v>
      </c>
      <c r="D183" s="68">
        <v>852.66</v>
      </c>
      <c r="E183" s="68">
        <v>1488.17</v>
      </c>
      <c r="F183" s="68"/>
      <c r="G183" s="68"/>
      <c r="H183" s="68"/>
      <c r="I183" s="68">
        <v>300</v>
      </c>
      <c r="J183" s="68"/>
      <c r="K183" s="68"/>
      <c r="L183" s="68"/>
    </row>
    <row r="184" ht="16.5" spans="1:12">
      <c r="A184" s="66" t="s">
        <v>757</v>
      </c>
      <c r="B184" s="73" t="s">
        <v>758</v>
      </c>
      <c r="C184" s="68">
        <v>7000</v>
      </c>
      <c r="D184" s="68">
        <v>5700</v>
      </c>
      <c r="E184" s="68">
        <v>1300</v>
      </c>
      <c r="F184" s="68"/>
      <c r="G184" s="68"/>
      <c r="H184" s="68"/>
      <c r="I184" s="68"/>
      <c r="J184" s="68"/>
      <c r="K184" s="68"/>
      <c r="L184" s="68"/>
    </row>
    <row r="185" ht="16.5" spans="1:12">
      <c r="A185" s="69"/>
      <c r="B185" s="64" t="s">
        <v>759</v>
      </c>
      <c r="C185" s="70">
        <v>143984.480334</v>
      </c>
      <c r="D185" s="70">
        <v>26568.903366</v>
      </c>
      <c r="E185" s="70">
        <v>40961.05562</v>
      </c>
      <c r="F185" s="70">
        <v>4452.049341</v>
      </c>
      <c r="G185" s="70">
        <v>0</v>
      </c>
      <c r="H185" s="70">
        <v>0</v>
      </c>
      <c r="I185" s="70">
        <v>51319.712007</v>
      </c>
      <c r="J185" s="70">
        <v>13461.7</v>
      </c>
      <c r="K185" s="70">
        <v>0</v>
      </c>
      <c r="L185" s="70">
        <v>7221.06</v>
      </c>
    </row>
    <row r="186" ht="16.5" spans="1:12">
      <c r="A186" s="74"/>
      <c r="B186" s="64" t="s">
        <v>760</v>
      </c>
      <c r="C186" s="65">
        <v>129799.4</v>
      </c>
      <c r="D186" s="65">
        <v>738</v>
      </c>
      <c r="E186" s="65">
        <v>15356.4</v>
      </c>
      <c r="F186" s="65">
        <v>4682</v>
      </c>
      <c r="G186" s="65">
        <v>17310</v>
      </c>
      <c r="H186" s="65">
        <v>0</v>
      </c>
      <c r="I186" s="65">
        <v>16705</v>
      </c>
      <c r="J186" s="65">
        <v>29225</v>
      </c>
      <c r="K186" s="65">
        <v>14733</v>
      </c>
      <c r="L186" s="65">
        <v>31050</v>
      </c>
    </row>
    <row r="187" ht="16.5" spans="1:12">
      <c r="A187" s="75"/>
      <c r="B187" s="64" t="s">
        <v>761</v>
      </c>
      <c r="C187" s="76">
        <v>63338</v>
      </c>
      <c r="D187" s="77"/>
      <c r="E187" s="77">
        <v>63338</v>
      </c>
      <c r="F187" s="77"/>
      <c r="G187" s="77"/>
      <c r="H187" s="77"/>
      <c r="I187" s="77"/>
      <c r="J187" s="77"/>
      <c r="K187" s="77"/>
      <c r="L187" s="77"/>
    </row>
    <row r="188" ht="16.5" spans="1:12">
      <c r="A188" s="75"/>
      <c r="B188" s="64" t="s">
        <v>1534</v>
      </c>
      <c r="C188" s="76">
        <v>38470</v>
      </c>
      <c r="D188" s="77"/>
      <c r="E188" s="77">
        <v>38470</v>
      </c>
      <c r="F188" s="77"/>
      <c r="G188" s="77"/>
      <c r="H188" s="77"/>
      <c r="I188" s="77"/>
      <c r="J188" s="77"/>
      <c r="K188" s="77"/>
      <c r="L188" s="77"/>
    </row>
  </sheetData>
  <sheetProtection password="C70D" sheet="1" objects="1"/>
  <mergeCells count="1">
    <mergeCell ref="A2:L2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A1" sqref="A1"/>
    </sheetView>
  </sheetViews>
  <sheetFormatPr defaultColWidth="9" defaultRowHeight="14.25" outlineLevelCol="5"/>
  <cols>
    <col min="1" max="1" width="27.625" customWidth="1"/>
    <col min="2" max="3" width="13.625" customWidth="1"/>
    <col min="4" max="4" width="7.625" customWidth="1"/>
    <col min="5" max="5" width="22.625" customWidth="1"/>
  </cols>
  <sheetData>
    <row r="1" s="1" customFormat="1" ht="20.1" customHeight="1" spans="1:1">
      <c r="A1" s="1" t="s">
        <v>1938</v>
      </c>
    </row>
    <row r="2" s="2" customFormat="1" ht="45" customHeight="1" spans="1:5">
      <c r="A2" s="34" t="s">
        <v>41</v>
      </c>
      <c r="B2" s="34"/>
      <c r="C2" s="34"/>
      <c r="D2" s="34"/>
      <c r="E2" s="34"/>
    </row>
    <row r="3" s="3" customFormat="1" ht="20.1" customHeight="1" spans="5:5">
      <c r="E3" s="27" t="s">
        <v>44</v>
      </c>
    </row>
    <row r="4" s="4" customFormat="1" ht="24.95" customHeight="1" spans="1:5">
      <c r="A4" s="18" t="s">
        <v>121</v>
      </c>
      <c r="B4" s="18" t="s">
        <v>1939</v>
      </c>
      <c r="C4" s="18" t="s">
        <v>156</v>
      </c>
      <c r="D4" s="18" t="s">
        <v>50</v>
      </c>
      <c r="E4" s="18" t="s">
        <v>3</v>
      </c>
    </row>
    <row r="5" s="6" customFormat="1" ht="24.95" customHeight="1" spans="1:5">
      <c r="A5" s="35" t="s">
        <v>215</v>
      </c>
      <c r="B5" s="36">
        <f>SUM(B7:B8,B11:B13)</f>
        <v>2926.9</v>
      </c>
      <c r="C5" s="36">
        <f>SUM(C7:C8,C11:C13)</f>
        <v>2844.4</v>
      </c>
      <c r="D5" s="36">
        <f>ROUND((C5/B5-1)*100,2)</f>
        <v>-2.82</v>
      </c>
      <c r="E5" s="37"/>
    </row>
    <row r="6" s="9" customFormat="1" ht="24.95" customHeight="1" spans="1:6">
      <c r="A6" s="38" t="s">
        <v>1940</v>
      </c>
      <c r="B6" s="39">
        <f>SUM(B7:B8,B11)</f>
        <v>1445.2</v>
      </c>
      <c r="C6" s="39">
        <f>SUM(C7:C8,C11)</f>
        <v>1496.5</v>
      </c>
      <c r="D6" s="40">
        <f t="shared" ref="D6:D13" si="0">ROUND((C6/B6-1)*100,1)</f>
        <v>3.5</v>
      </c>
      <c r="E6" s="41"/>
      <c r="F6" s="42"/>
    </row>
    <row r="7" ht="24.95" customHeight="1" spans="1:5">
      <c r="A7" s="24" t="s">
        <v>1941</v>
      </c>
      <c r="B7" s="43"/>
      <c r="C7" s="43"/>
      <c r="D7" s="44"/>
      <c r="E7" s="45"/>
    </row>
    <row r="8" ht="24.95" customHeight="1" spans="1:6">
      <c r="A8" s="24" t="s">
        <v>1942</v>
      </c>
      <c r="B8" s="43">
        <f>B9+B10</f>
        <v>1272.9</v>
      </c>
      <c r="C8" s="43">
        <f>C9+C10</f>
        <v>1326.5</v>
      </c>
      <c r="D8" s="44">
        <f t="shared" si="0"/>
        <v>4.2</v>
      </c>
      <c r="E8" s="45"/>
      <c r="F8" s="46"/>
    </row>
    <row r="9" ht="24.95" customHeight="1" spans="1:5">
      <c r="A9" s="47" t="s">
        <v>1943</v>
      </c>
      <c r="B9" s="43"/>
      <c r="C9" s="43"/>
      <c r="D9" s="44"/>
      <c r="E9" s="45"/>
    </row>
    <row r="10" ht="24.95" customHeight="1" spans="1:6">
      <c r="A10" s="47" t="s">
        <v>1944</v>
      </c>
      <c r="B10" s="43">
        <v>1272.9</v>
      </c>
      <c r="C10" s="43">
        <v>1326.5</v>
      </c>
      <c r="D10" s="44">
        <f t="shared" si="0"/>
        <v>4.2</v>
      </c>
      <c r="E10" s="48"/>
      <c r="F10" s="49"/>
    </row>
    <row r="11" ht="24.95" customHeight="1" spans="1:5">
      <c r="A11" s="24" t="s">
        <v>1945</v>
      </c>
      <c r="B11" s="43">
        <v>172.3</v>
      </c>
      <c r="C11" s="43">
        <v>170</v>
      </c>
      <c r="D11" s="44">
        <f t="shared" si="0"/>
        <v>-1.3</v>
      </c>
      <c r="E11" s="45"/>
    </row>
    <row r="12" ht="24.95" customHeight="1" spans="1:5">
      <c r="A12" s="24" t="s">
        <v>1946</v>
      </c>
      <c r="B12" s="43">
        <v>516.4</v>
      </c>
      <c r="C12" s="43">
        <v>504.9</v>
      </c>
      <c r="D12" s="44">
        <f t="shared" si="0"/>
        <v>-2.2</v>
      </c>
      <c r="E12" s="48"/>
    </row>
    <row r="13" ht="24.95" customHeight="1" spans="1:5">
      <c r="A13" s="24" t="s">
        <v>1947</v>
      </c>
      <c r="B13" s="43">
        <v>965.3</v>
      </c>
      <c r="C13" s="43">
        <v>843</v>
      </c>
      <c r="D13" s="44">
        <f t="shared" si="0"/>
        <v>-12.7</v>
      </c>
      <c r="E13" s="45"/>
    </row>
  </sheetData>
  <sheetProtection password="C70D" sheet="1" objects="1"/>
  <mergeCells count="1">
    <mergeCell ref="A2:E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T287"/>
  <sheetViews>
    <sheetView workbookViewId="0">
      <pane ySplit="7" topLeftCell="A175" activePane="bottomLeft" state="frozen"/>
      <selection/>
      <selection pane="bottomLeft" activeCell="K26" sqref="K26"/>
    </sheetView>
  </sheetViews>
  <sheetFormatPr defaultColWidth="9" defaultRowHeight="14.25"/>
  <cols>
    <col min="1" max="1" width="6.625" style="10" customWidth="1"/>
    <col min="2" max="2" width="23.625" style="11" customWidth="1"/>
    <col min="3" max="3" width="5.875" style="11" customWidth="1"/>
    <col min="4" max="4" width="5.625" style="11" customWidth="1"/>
    <col min="5" max="5" width="5.875" style="11" customWidth="1"/>
    <col min="6" max="6" width="5.125" style="11" customWidth="1"/>
    <col min="7" max="7" width="5.875" style="11" customWidth="1"/>
    <col min="8" max="8" width="7.125" style="11" customWidth="1"/>
    <col min="9" max="14" width="5.625" style="11" customWidth="1"/>
    <col min="15" max="16" width="5.125" style="11" customWidth="1"/>
    <col min="17" max="18" width="5.625" style="11" customWidth="1"/>
    <col min="19" max="19" width="5.125" style="11" customWidth="1"/>
    <col min="20" max="20" width="5.625" style="12" customWidth="1"/>
    <col min="21" max="16384" width="9" style="11"/>
  </cols>
  <sheetData>
    <row r="1" s="1" customFormat="1" ht="20.1" customHeight="1" spans="1:20">
      <c r="A1" s="13" t="s">
        <v>1948</v>
      </c>
      <c r="T1" s="26"/>
    </row>
    <row r="2" s="2" customFormat="1" ht="25.5" spans="1:20">
      <c r="A2" s="14" t="s">
        <v>43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3" customFormat="1" ht="15" spans="1:20">
      <c r="A3" s="15"/>
      <c r="T3" s="27" t="s">
        <v>44</v>
      </c>
    </row>
    <row r="4" s="4" customFormat="1" ht="20.1" customHeight="1" spans="1:20">
      <c r="A4" s="16" t="s">
        <v>1949</v>
      </c>
      <c r="B4" s="17" t="s">
        <v>1528</v>
      </c>
      <c r="C4" s="18" t="s">
        <v>1950</v>
      </c>
      <c r="D4" s="18"/>
      <c r="E4" s="18"/>
      <c r="F4" s="18"/>
      <c r="G4" s="18" t="s">
        <v>1951</v>
      </c>
      <c r="H4" s="18"/>
      <c r="I4" s="18"/>
      <c r="J4" s="18"/>
      <c r="K4" s="18"/>
      <c r="L4" s="18"/>
      <c r="M4" s="18"/>
      <c r="N4" s="18"/>
      <c r="O4" s="18"/>
      <c r="P4" s="18"/>
      <c r="Q4" s="18"/>
      <c r="R4" s="18" t="s">
        <v>1952</v>
      </c>
      <c r="S4" s="18"/>
      <c r="T4" s="28" t="s">
        <v>3</v>
      </c>
    </row>
    <row r="5" s="4" customFormat="1" ht="20.1" customHeight="1" spans="1:20">
      <c r="A5" s="16"/>
      <c r="B5" s="17"/>
      <c r="C5" s="18" t="s">
        <v>215</v>
      </c>
      <c r="D5" s="19" t="s">
        <v>1953</v>
      </c>
      <c r="E5" s="19" t="s">
        <v>1954</v>
      </c>
      <c r="F5" s="19" t="s">
        <v>1955</v>
      </c>
      <c r="G5" s="18" t="s">
        <v>215</v>
      </c>
      <c r="H5" s="18" t="s">
        <v>1956</v>
      </c>
      <c r="I5" s="18"/>
      <c r="J5" s="18"/>
      <c r="K5" s="18"/>
      <c r="L5" s="18"/>
      <c r="M5" s="18"/>
      <c r="N5" s="18"/>
      <c r="O5" s="18"/>
      <c r="P5" s="18" t="s">
        <v>1957</v>
      </c>
      <c r="Q5" s="18" t="s">
        <v>1958</v>
      </c>
      <c r="R5" s="18" t="s">
        <v>1959</v>
      </c>
      <c r="S5" s="18" t="s">
        <v>1960</v>
      </c>
      <c r="T5" s="28"/>
    </row>
    <row r="6" s="4" customFormat="1" ht="35.1" customHeight="1" spans="1:20">
      <c r="A6" s="16"/>
      <c r="B6" s="17"/>
      <c r="C6" s="18"/>
      <c r="D6" s="19"/>
      <c r="E6" s="19"/>
      <c r="F6" s="19"/>
      <c r="G6" s="18"/>
      <c r="H6" s="18" t="s">
        <v>400</v>
      </c>
      <c r="I6" s="18" t="s">
        <v>1961</v>
      </c>
      <c r="J6" s="18" t="s">
        <v>1962</v>
      </c>
      <c r="K6" s="19" t="s">
        <v>1963</v>
      </c>
      <c r="L6" s="19" t="s">
        <v>1964</v>
      </c>
      <c r="M6" s="19" t="s">
        <v>1965</v>
      </c>
      <c r="N6" s="19" t="s">
        <v>1966</v>
      </c>
      <c r="O6" s="18" t="s">
        <v>1967</v>
      </c>
      <c r="P6" s="18"/>
      <c r="Q6" s="18"/>
      <c r="R6" s="18"/>
      <c r="S6" s="18"/>
      <c r="T6" s="28"/>
    </row>
    <row r="7" s="5" customFormat="1" ht="20.1" customHeight="1" spans="1:20">
      <c r="A7" s="20"/>
      <c r="B7" s="21" t="s">
        <v>394</v>
      </c>
      <c r="C7" s="22">
        <v>15811</v>
      </c>
      <c r="D7" s="22">
        <v>2177</v>
      </c>
      <c r="E7" s="22">
        <v>13544</v>
      </c>
      <c r="F7" s="22">
        <v>90</v>
      </c>
      <c r="G7" s="22">
        <v>23949</v>
      </c>
      <c r="H7" s="22">
        <v>15629</v>
      </c>
      <c r="I7" s="22">
        <v>2070</v>
      </c>
      <c r="J7" s="22">
        <v>248</v>
      </c>
      <c r="K7" s="22">
        <v>8661</v>
      </c>
      <c r="L7" s="22">
        <v>4032</v>
      </c>
      <c r="M7" s="22">
        <v>291</v>
      </c>
      <c r="N7" s="22">
        <v>168</v>
      </c>
      <c r="O7" s="22">
        <v>159</v>
      </c>
      <c r="P7" s="22">
        <v>26</v>
      </c>
      <c r="Q7" s="22">
        <v>8294</v>
      </c>
      <c r="R7" s="22">
        <v>1067</v>
      </c>
      <c r="S7" s="22">
        <v>151</v>
      </c>
      <c r="T7" s="29"/>
    </row>
    <row r="8" s="6" customFormat="1" ht="20.1" customHeight="1" spans="1:20">
      <c r="A8" s="20"/>
      <c r="B8" s="21" t="s">
        <v>409</v>
      </c>
      <c r="C8" s="22">
        <v>1899</v>
      </c>
      <c r="D8" s="22">
        <v>1162</v>
      </c>
      <c r="E8" s="22">
        <v>662</v>
      </c>
      <c r="F8" s="22">
        <v>75</v>
      </c>
      <c r="G8" s="22">
        <v>2625</v>
      </c>
      <c r="H8" s="22">
        <v>1842</v>
      </c>
      <c r="I8" s="22">
        <v>1100</v>
      </c>
      <c r="J8" s="22">
        <v>116</v>
      </c>
      <c r="K8" s="22">
        <v>474</v>
      </c>
      <c r="L8" s="22">
        <v>5</v>
      </c>
      <c r="M8" s="22">
        <v>1</v>
      </c>
      <c r="N8" s="22">
        <v>32</v>
      </c>
      <c r="O8" s="22">
        <v>114</v>
      </c>
      <c r="P8" s="22">
        <v>4</v>
      </c>
      <c r="Q8" s="22">
        <v>779</v>
      </c>
      <c r="R8" s="22">
        <v>58</v>
      </c>
      <c r="S8" s="22"/>
      <c r="T8" s="30"/>
    </row>
    <row r="9" ht="16.5" outlineLevel="1" spans="1:20">
      <c r="A9" s="23" t="s">
        <v>410</v>
      </c>
      <c r="B9" s="24" t="s">
        <v>411</v>
      </c>
      <c r="C9" s="25">
        <v>76</v>
      </c>
      <c r="D9" s="25">
        <v>35</v>
      </c>
      <c r="E9" s="25">
        <v>27</v>
      </c>
      <c r="F9" s="25">
        <v>14</v>
      </c>
      <c r="G9" s="25">
        <v>98</v>
      </c>
      <c r="H9" s="25">
        <v>66</v>
      </c>
      <c r="I9" s="25">
        <v>30</v>
      </c>
      <c r="J9" s="25">
        <v>1</v>
      </c>
      <c r="K9" s="25">
        <v>21</v>
      </c>
      <c r="L9" s="25"/>
      <c r="M9" s="25"/>
      <c r="N9" s="25"/>
      <c r="O9" s="25">
        <v>14</v>
      </c>
      <c r="P9" s="25"/>
      <c r="Q9" s="25">
        <v>32</v>
      </c>
      <c r="R9" s="25">
        <v>2</v>
      </c>
      <c r="S9" s="25"/>
      <c r="T9" s="31"/>
    </row>
    <row r="10" ht="16.5" outlineLevel="1" spans="1:20">
      <c r="A10" s="23" t="s">
        <v>412</v>
      </c>
      <c r="B10" s="24" t="s">
        <v>413</v>
      </c>
      <c r="C10" s="25">
        <v>15</v>
      </c>
      <c r="D10" s="25">
        <v>5</v>
      </c>
      <c r="E10" s="25">
        <v>10</v>
      </c>
      <c r="F10" s="25"/>
      <c r="G10" s="25">
        <v>15</v>
      </c>
      <c r="H10" s="25">
        <v>14</v>
      </c>
      <c r="I10" s="25">
        <v>4</v>
      </c>
      <c r="J10" s="25"/>
      <c r="K10" s="25">
        <v>10</v>
      </c>
      <c r="L10" s="25"/>
      <c r="M10" s="25"/>
      <c r="N10" s="25"/>
      <c r="O10" s="25"/>
      <c r="P10" s="25"/>
      <c r="Q10" s="25">
        <v>1</v>
      </c>
      <c r="R10" s="25"/>
      <c r="S10" s="25"/>
      <c r="T10" s="31"/>
    </row>
    <row r="11" ht="16.5" outlineLevel="1" spans="1:20">
      <c r="A11" s="23" t="s">
        <v>414</v>
      </c>
      <c r="B11" s="24" t="s">
        <v>415</v>
      </c>
      <c r="C11" s="25">
        <v>22</v>
      </c>
      <c r="D11" s="25">
        <v>7</v>
      </c>
      <c r="E11" s="25">
        <v>13</v>
      </c>
      <c r="F11" s="25">
        <v>2</v>
      </c>
      <c r="G11" s="25">
        <v>26</v>
      </c>
      <c r="H11" s="25">
        <v>22</v>
      </c>
      <c r="I11" s="25">
        <v>7</v>
      </c>
      <c r="J11" s="25"/>
      <c r="K11" s="25">
        <v>13</v>
      </c>
      <c r="L11" s="25"/>
      <c r="M11" s="25"/>
      <c r="N11" s="25"/>
      <c r="O11" s="25">
        <v>2</v>
      </c>
      <c r="P11" s="25"/>
      <c r="Q11" s="25">
        <v>4</v>
      </c>
      <c r="R11" s="25">
        <v>1</v>
      </c>
      <c r="S11" s="25"/>
      <c r="T11" s="31"/>
    </row>
    <row r="12" ht="16.5" outlineLevel="1" spans="1:20">
      <c r="A12" s="23" t="s">
        <v>416</v>
      </c>
      <c r="B12" s="24" t="s">
        <v>417</v>
      </c>
      <c r="C12" s="25">
        <v>68</v>
      </c>
      <c r="D12" s="25">
        <v>32</v>
      </c>
      <c r="E12" s="25">
        <v>36</v>
      </c>
      <c r="F12" s="25"/>
      <c r="G12" s="25">
        <v>80</v>
      </c>
      <c r="H12" s="25">
        <v>58</v>
      </c>
      <c r="I12" s="25">
        <v>23</v>
      </c>
      <c r="J12" s="25">
        <v>15</v>
      </c>
      <c r="K12" s="25">
        <v>16</v>
      </c>
      <c r="L12" s="25"/>
      <c r="M12" s="25"/>
      <c r="N12" s="25"/>
      <c r="O12" s="25">
        <v>4</v>
      </c>
      <c r="P12" s="25"/>
      <c r="Q12" s="25">
        <v>22</v>
      </c>
      <c r="R12" s="25">
        <v>2</v>
      </c>
      <c r="S12" s="25"/>
      <c r="T12" s="31"/>
    </row>
    <row r="13" ht="16.5" outlineLevel="1" spans="1:20">
      <c r="A13" s="23" t="s">
        <v>418</v>
      </c>
      <c r="B13" s="24" t="s">
        <v>419</v>
      </c>
      <c r="C13" s="25">
        <v>38</v>
      </c>
      <c r="D13" s="25">
        <v>13</v>
      </c>
      <c r="E13" s="25">
        <v>21</v>
      </c>
      <c r="F13" s="25">
        <v>4</v>
      </c>
      <c r="G13" s="25">
        <v>46</v>
      </c>
      <c r="H13" s="25">
        <v>36</v>
      </c>
      <c r="I13" s="25">
        <v>12</v>
      </c>
      <c r="J13" s="25">
        <v>3</v>
      </c>
      <c r="K13" s="25">
        <v>18</v>
      </c>
      <c r="L13" s="25"/>
      <c r="M13" s="25"/>
      <c r="N13" s="25"/>
      <c r="O13" s="25">
        <v>3</v>
      </c>
      <c r="P13" s="25"/>
      <c r="Q13" s="25">
        <v>10</v>
      </c>
      <c r="R13" s="25"/>
      <c r="S13" s="25"/>
      <c r="T13" s="31"/>
    </row>
    <row r="14" ht="16.5" outlineLevel="1" spans="1:20">
      <c r="A14" s="23" t="s">
        <v>420</v>
      </c>
      <c r="B14" s="24" t="s">
        <v>421</v>
      </c>
      <c r="C14" s="25">
        <v>12</v>
      </c>
      <c r="D14" s="25">
        <v>5</v>
      </c>
      <c r="E14" s="25">
        <v>6</v>
      </c>
      <c r="F14" s="25">
        <v>1</v>
      </c>
      <c r="G14" s="25">
        <v>21</v>
      </c>
      <c r="H14" s="25">
        <v>12</v>
      </c>
      <c r="I14" s="25">
        <v>6</v>
      </c>
      <c r="J14" s="25"/>
      <c r="K14" s="25">
        <v>5</v>
      </c>
      <c r="L14" s="25"/>
      <c r="M14" s="25"/>
      <c r="N14" s="25"/>
      <c r="O14" s="25">
        <v>1</v>
      </c>
      <c r="P14" s="25"/>
      <c r="Q14" s="25">
        <v>9</v>
      </c>
      <c r="R14" s="25"/>
      <c r="S14" s="25"/>
      <c r="T14" s="31"/>
    </row>
    <row r="15" ht="16.5" outlineLevel="1" spans="1:20">
      <c r="A15" s="23" t="s">
        <v>422</v>
      </c>
      <c r="B15" s="24" t="s">
        <v>423</v>
      </c>
      <c r="C15" s="25">
        <v>7</v>
      </c>
      <c r="D15" s="25">
        <v>6</v>
      </c>
      <c r="E15" s="25"/>
      <c r="F15" s="25">
        <v>1</v>
      </c>
      <c r="G15" s="25">
        <v>7</v>
      </c>
      <c r="H15" s="25">
        <v>7</v>
      </c>
      <c r="I15" s="25">
        <v>6</v>
      </c>
      <c r="J15" s="25"/>
      <c r="K15" s="25"/>
      <c r="L15" s="25"/>
      <c r="M15" s="25"/>
      <c r="N15" s="25"/>
      <c r="O15" s="25">
        <v>1</v>
      </c>
      <c r="P15" s="25"/>
      <c r="Q15" s="25"/>
      <c r="R15" s="25"/>
      <c r="S15" s="25"/>
      <c r="T15" s="31"/>
    </row>
    <row r="16" ht="16.5" outlineLevel="1" spans="1:20">
      <c r="A16" s="23" t="s">
        <v>424</v>
      </c>
      <c r="B16" s="24" t="s">
        <v>425</v>
      </c>
      <c r="C16" s="25">
        <v>10</v>
      </c>
      <c r="D16" s="25">
        <v>6</v>
      </c>
      <c r="E16" s="25">
        <v>3</v>
      </c>
      <c r="F16" s="25">
        <v>1</v>
      </c>
      <c r="G16" s="25">
        <v>10</v>
      </c>
      <c r="H16" s="25">
        <v>10</v>
      </c>
      <c r="I16" s="25">
        <v>6</v>
      </c>
      <c r="J16" s="25"/>
      <c r="K16" s="25">
        <v>3</v>
      </c>
      <c r="L16" s="25"/>
      <c r="M16" s="25"/>
      <c r="N16" s="25"/>
      <c r="O16" s="25">
        <v>1</v>
      </c>
      <c r="P16" s="25"/>
      <c r="Q16" s="25"/>
      <c r="R16" s="25"/>
      <c r="S16" s="25"/>
      <c r="T16" s="31"/>
    </row>
    <row r="17" ht="16.5" outlineLevel="1" spans="1:20">
      <c r="A17" s="23" t="s">
        <v>426</v>
      </c>
      <c r="B17" s="24" t="s">
        <v>427</v>
      </c>
      <c r="C17" s="25">
        <v>47</v>
      </c>
      <c r="D17" s="25">
        <v>24</v>
      </c>
      <c r="E17" s="25">
        <v>18</v>
      </c>
      <c r="F17" s="25">
        <v>5</v>
      </c>
      <c r="G17" s="25">
        <v>121</v>
      </c>
      <c r="H17" s="25">
        <v>55</v>
      </c>
      <c r="I17" s="25">
        <v>22</v>
      </c>
      <c r="J17" s="25">
        <v>11</v>
      </c>
      <c r="K17" s="25">
        <v>14</v>
      </c>
      <c r="L17" s="25"/>
      <c r="M17" s="25"/>
      <c r="N17" s="25"/>
      <c r="O17" s="25">
        <v>8</v>
      </c>
      <c r="P17" s="25">
        <v>1</v>
      </c>
      <c r="Q17" s="25">
        <v>65</v>
      </c>
      <c r="R17" s="25"/>
      <c r="S17" s="25"/>
      <c r="T17" s="31"/>
    </row>
    <row r="18" ht="16.5" outlineLevel="1" spans="1:20">
      <c r="A18" s="23" t="s">
        <v>428</v>
      </c>
      <c r="B18" s="24" t="s">
        <v>429</v>
      </c>
      <c r="C18" s="25">
        <v>38</v>
      </c>
      <c r="D18" s="25">
        <v>23</v>
      </c>
      <c r="E18" s="25">
        <v>15</v>
      </c>
      <c r="F18" s="25"/>
      <c r="G18" s="25">
        <v>85</v>
      </c>
      <c r="H18" s="25">
        <v>40</v>
      </c>
      <c r="I18" s="25">
        <v>20</v>
      </c>
      <c r="J18" s="25"/>
      <c r="K18" s="25">
        <v>15</v>
      </c>
      <c r="L18" s="25"/>
      <c r="M18" s="25"/>
      <c r="N18" s="25"/>
      <c r="O18" s="25">
        <v>5</v>
      </c>
      <c r="P18" s="25">
        <v>1</v>
      </c>
      <c r="Q18" s="25">
        <v>44</v>
      </c>
      <c r="R18" s="25">
        <v>2</v>
      </c>
      <c r="S18" s="25"/>
      <c r="T18" s="31"/>
    </row>
    <row r="19" ht="16.5" outlineLevel="1" spans="1:20">
      <c r="A19" s="23" t="s">
        <v>430</v>
      </c>
      <c r="B19" s="24" t="s">
        <v>431</v>
      </c>
      <c r="C19" s="25">
        <v>128</v>
      </c>
      <c r="D19" s="25">
        <v>44</v>
      </c>
      <c r="E19" s="25">
        <v>55</v>
      </c>
      <c r="F19" s="25">
        <v>29</v>
      </c>
      <c r="G19" s="25">
        <v>159</v>
      </c>
      <c r="H19" s="25">
        <v>108</v>
      </c>
      <c r="I19" s="25">
        <v>38</v>
      </c>
      <c r="J19" s="25"/>
      <c r="K19" s="25">
        <v>54</v>
      </c>
      <c r="L19" s="25"/>
      <c r="M19" s="25"/>
      <c r="N19" s="25"/>
      <c r="O19" s="25">
        <v>16</v>
      </c>
      <c r="P19" s="25"/>
      <c r="Q19" s="25">
        <v>51</v>
      </c>
      <c r="R19" s="25">
        <v>2</v>
      </c>
      <c r="S19" s="25"/>
      <c r="T19" s="31"/>
    </row>
    <row r="20" ht="16.5" outlineLevel="1" spans="1:20">
      <c r="A20" s="23" t="s">
        <v>432</v>
      </c>
      <c r="B20" s="24" t="s">
        <v>433</v>
      </c>
      <c r="C20" s="25">
        <v>25</v>
      </c>
      <c r="D20" s="25"/>
      <c r="E20" s="25">
        <v>25</v>
      </c>
      <c r="F20" s="25"/>
      <c r="G20" s="25">
        <v>25</v>
      </c>
      <c r="H20" s="25">
        <v>24</v>
      </c>
      <c r="I20" s="25"/>
      <c r="J20" s="25"/>
      <c r="K20" s="25">
        <v>24</v>
      </c>
      <c r="L20" s="25"/>
      <c r="M20" s="25"/>
      <c r="N20" s="25"/>
      <c r="O20" s="25"/>
      <c r="P20" s="25"/>
      <c r="Q20" s="25">
        <v>1</v>
      </c>
      <c r="R20" s="25"/>
      <c r="S20" s="25"/>
      <c r="T20" s="31"/>
    </row>
    <row r="21" ht="16.5" outlineLevel="1" spans="1:20">
      <c r="A21" s="23" t="s">
        <v>434</v>
      </c>
      <c r="B21" s="24" t="s">
        <v>435</v>
      </c>
      <c r="C21" s="25">
        <v>16</v>
      </c>
      <c r="D21" s="25">
        <v>8</v>
      </c>
      <c r="E21" s="25">
        <v>7</v>
      </c>
      <c r="F21" s="25">
        <v>1</v>
      </c>
      <c r="G21" s="25">
        <v>18</v>
      </c>
      <c r="H21" s="25">
        <v>16</v>
      </c>
      <c r="I21" s="25">
        <v>7</v>
      </c>
      <c r="J21" s="25"/>
      <c r="K21" s="25">
        <v>8</v>
      </c>
      <c r="L21" s="25"/>
      <c r="M21" s="25"/>
      <c r="N21" s="25"/>
      <c r="O21" s="25">
        <v>1</v>
      </c>
      <c r="P21" s="25"/>
      <c r="Q21" s="25">
        <v>2</v>
      </c>
      <c r="R21" s="25"/>
      <c r="S21" s="25"/>
      <c r="T21" s="31"/>
    </row>
    <row r="22" ht="16.5" outlineLevel="1" spans="1:20">
      <c r="A22" s="23" t="s">
        <v>436</v>
      </c>
      <c r="B22" s="24" t="s">
        <v>437</v>
      </c>
      <c r="C22" s="25">
        <v>30</v>
      </c>
      <c r="D22" s="25">
        <v>12</v>
      </c>
      <c r="E22" s="25">
        <v>17</v>
      </c>
      <c r="F22" s="25">
        <v>1</v>
      </c>
      <c r="G22" s="25">
        <v>36</v>
      </c>
      <c r="H22" s="25">
        <v>27</v>
      </c>
      <c r="I22" s="25">
        <v>12</v>
      </c>
      <c r="J22" s="25">
        <v>1</v>
      </c>
      <c r="K22" s="25">
        <v>12</v>
      </c>
      <c r="L22" s="25"/>
      <c r="M22" s="25"/>
      <c r="N22" s="25"/>
      <c r="O22" s="25">
        <v>2</v>
      </c>
      <c r="P22" s="25"/>
      <c r="Q22" s="25">
        <v>9</v>
      </c>
      <c r="R22" s="25">
        <v>1</v>
      </c>
      <c r="S22" s="25"/>
      <c r="T22" s="31"/>
    </row>
    <row r="23" ht="16.5" outlineLevel="1" spans="1:20">
      <c r="A23" s="23" t="s">
        <v>438</v>
      </c>
      <c r="B23" s="24" t="s">
        <v>439</v>
      </c>
      <c r="C23" s="25">
        <v>41</v>
      </c>
      <c r="D23" s="25">
        <v>17</v>
      </c>
      <c r="E23" s="25">
        <v>22</v>
      </c>
      <c r="F23" s="25">
        <v>2</v>
      </c>
      <c r="G23" s="25">
        <v>61</v>
      </c>
      <c r="H23" s="25">
        <v>38</v>
      </c>
      <c r="I23" s="25">
        <v>17</v>
      </c>
      <c r="J23" s="25">
        <v>7</v>
      </c>
      <c r="K23" s="25">
        <v>12</v>
      </c>
      <c r="L23" s="25"/>
      <c r="M23" s="25"/>
      <c r="N23" s="25"/>
      <c r="O23" s="25">
        <v>2</v>
      </c>
      <c r="P23" s="25"/>
      <c r="Q23" s="25">
        <v>23</v>
      </c>
      <c r="R23" s="25"/>
      <c r="S23" s="25"/>
      <c r="T23" s="31"/>
    </row>
    <row r="24" ht="16.5" outlineLevel="1" spans="1:20">
      <c r="A24" s="23" t="s">
        <v>440</v>
      </c>
      <c r="B24" s="24" t="s">
        <v>441</v>
      </c>
      <c r="C24" s="25">
        <v>148</v>
      </c>
      <c r="D24" s="25">
        <v>34</v>
      </c>
      <c r="E24" s="25">
        <v>111</v>
      </c>
      <c r="F24" s="25">
        <v>3</v>
      </c>
      <c r="G24" s="25">
        <v>231</v>
      </c>
      <c r="H24" s="25">
        <v>140</v>
      </c>
      <c r="I24" s="25">
        <v>26</v>
      </c>
      <c r="J24" s="25">
        <v>62</v>
      </c>
      <c r="K24" s="25">
        <v>43</v>
      </c>
      <c r="L24" s="25"/>
      <c r="M24" s="25"/>
      <c r="N24" s="25"/>
      <c r="O24" s="25">
        <v>9</v>
      </c>
      <c r="P24" s="25"/>
      <c r="Q24" s="25">
        <v>91</v>
      </c>
      <c r="R24" s="25">
        <v>11</v>
      </c>
      <c r="S24" s="25"/>
      <c r="T24" s="31"/>
    </row>
    <row r="25" ht="16.5" outlineLevel="1" spans="1:20">
      <c r="A25" s="23" t="s">
        <v>442</v>
      </c>
      <c r="B25" s="24" t="s">
        <v>443</v>
      </c>
      <c r="C25" s="25">
        <v>606</v>
      </c>
      <c r="D25" s="25">
        <v>569</v>
      </c>
      <c r="E25" s="25">
        <v>37</v>
      </c>
      <c r="F25" s="25"/>
      <c r="G25" s="25">
        <v>762</v>
      </c>
      <c r="H25" s="25">
        <v>582</v>
      </c>
      <c r="I25" s="25">
        <v>542</v>
      </c>
      <c r="J25" s="25"/>
      <c r="K25" s="25"/>
      <c r="L25" s="25"/>
      <c r="M25" s="25"/>
      <c r="N25" s="25">
        <v>32</v>
      </c>
      <c r="O25" s="25">
        <v>8</v>
      </c>
      <c r="P25" s="25">
        <v>1</v>
      </c>
      <c r="Q25" s="25">
        <v>179</v>
      </c>
      <c r="R25" s="25">
        <v>17</v>
      </c>
      <c r="S25" s="25"/>
      <c r="T25" s="31"/>
    </row>
    <row r="26" ht="16.5" outlineLevel="1" spans="1:20">
      <c r="A26" s="23" t="s">
        <v>444</v>
      </c>
      <c r="B26" s="24" t="s">
        <v>445</v>
      </c>
      <c r="C26" s="25">
        <v>89</v>
      </c>
      <c r="D26" s="25">
        <v>61</v>
      </c>
      <c r="E26" s="25">
        <v>28</v>
      </c>
      <c r="F26" s="25"/>
      <c r="G26" s="25">
        <v>125</v>
      </c>
      <c r="H26" s="25">
        <v>82</v>
      </c>
      <c r="I26" s="25">
        <v>58</v>
      </c>
      <c r="J26" s="25"/>
      <c r="K26" s="25">
        <v>19</v>
      </c>
      <c r="L26" s="25">
        <v>5</v>
      </c>
      <c r="M26" s="25"/>
      <c r="N26" s="25"/>
      <c r="O26" s="25"/>
      <c r="P26" s="25">
        <v>1</v>
      </c>
      <c r="Q26" s="25">
        <v>42</v>
      </c>
      <c r="R26" s="25">
        <v>3</v>
      </c>
      <c r="S26" s="25"/>
      <c r="T26" s="31"/>
    </row>
    <row r="27" ht="16.5" outlineLevel="1" spans="1:20">
      <c r="A27" s="23" t="s">
        <v>446</v>
      </c>
      <c r="B27" s="24" t="s">
        <v>447</v>
      </c>
      <c r="C27" s="25">
        <v>20</v>
      </c>
      <c r="D27" s="25">
        <v>11</v>
      </c>
      <c r="E27" s="25">
        <v>7</v>
      </c>
      <c r="F27" s="25">
        <v>2</v>
      </c>
      <c r="G27" s="25">
        <v>27</v>
      </c>
      <c r="H27" s="25">
        <v>20</v>
      </c>
      <c r="I27" s="25">
        <v>11</v>
      </c>
      <c r="J27" s="25"/>
      <c r="K27" s="25">
        <v>7</v>
      </c>
      <c r="L27" s="25"/>
      <c r="M27" s="25"/>
      <c r="N27" s="25"/>
      <c r="O27" s="25">
        <v>2</v>
      </c>
      <c r="P27" s="25"/>
      <c r="Q27" s="25">
        <v>7</v>
      </c>
      <c r="R27" s="25"/>
      <c r="S27" s="25"/>
      <c r="T27" s="31"/>
    </row>
    <row r="28" ht="16.5" outlineLevel="1" spans="1:20">
      <c r="A28" s="23" t="s">
        <v>448</v>
      </c>
      <c r="B28" s="24" t="s">
        <v>449</v>
      </c>
      <c r="C28" s="25">
        <v>157</v>
      </c>
      <c r="D28" s="25">
        <v>118</v>
      </c>
      <c r="E28" s="25">
        <v>32</v>
      </c>
      <c r="F28" s="25">
        <v>7</v>
      </c>
      <c r="G28" s="25">
        <v>155</v>
      </c>
      <c r="H28" s="25">
        <v>141</v>
      </c>
      <c r="I28" s="25">
        <v>105</v>
      </c>
      <c r="J28" s="25"/>
      <c r="K28" s="25">
        <v>30</v>
      </c>
      <c r="L28" s="25"/>
      <c r="M28" s="25"/>
      <c r="N28" s="25"/>
      <c r="O28" s="25">
        <v>6</v>
      </c>
      <c r="P28" s="25"/>
      <c r="Q28" s="25">
        <v>14</v>
      </c>
      <c r="R28" s="25"/>
      <c r="S28" s="25"/>
      <c r="T28" s="31"/>
    </row>
    <row r="29" ht="16.5" outlineLevel="1" spans="1:20">
      <c r="A29" s="23" t="s">
        <v>450</v>
      </c>
      <c r="B29" s="24" t="s">
        <v>451</v>
      </c>
      <c r="C29" s="25">
        <v>21</v>
      </c>
      <c r="D29" s="25">
        <v>10</v>
      </c>
      <c r="E29" s="25">
        <v>11</v>
      </c>
      <c r="F29" s="25"/>
      <c r="G29" s="25">
        <v>14</v>
      </c>
      <c r="H29" s="25">
        <v>14</v>
      </c>
      <c r="I29" s="25">
        <v>7</v>
      </c>
      <c r="J29" s="25"/>
      <c r="K29" s="25">
        <v>7</v>
      </c>
      <c r="L29" s="25"/>
      <c r="M29" s="25"/>
      <c r="N29" s="25"/>
      <c r="O29" s="25"/>
      <c r="P29" s="25"/>
      <c r="Q29" s="25"/>
      <c r="R29" s="25"/>
      <c r="S29" s="25"/>
      <c r="T29" s="31"/>
    </row>
    <row r="30" ht="16.5" outlineLevel="1" spans="1:20">
      <c r="A30" s="23" t="s">
        <v>452</v>
      </c>
      <c r="B30" s="24" t="s">
        <v>453</v>
      </c>
      <c r="C30" s="25">
        <v>244</v>
      </c>
      <c r="D30" s="25">
        <v>112</v>
      </c>
      <c r="E30" s="25">
        <v>132</v>
      </c>
      <c r="F30" s="25"/>
      <c r="G30" s="25">
        <v>421</v>
      </c>
      <c r="H30" s="25">
        <v>282</v>
      </c>
      <c r="I30" s="25">
        <v>130</v>
      </c>
      <c r="J30" s="25">
        <v>16</v>
      </c>
      <c r="K30" s="25">
        <v>109</v>
      </c>
      <c r="L30" s="25"/>
      <c r="M30" s="25"/>
      <c r="N30" s="25"/>
      <c r="O30" s="25">
        <v>27</v>
      </c>
      <c r="P30" s="25"/>
      <c r="Q30" s="25">
        <v>139</v>
      </c>
      <c r="R30" s="25">
        <v>15</v>
      </c>
      <c r="S30" s="25"/>
      <c r="T30" s="31"/>
    </row>
    <row r="31" ht="20.1" customHeight="1" outlineLevel="1" spans="1:20">
      <c r="A31" s="23" t="s">
        <v>454</v>
      </c>
      <c r="B31" s="24" t="s">
        <v>455</v>
      </c>
      <c r="C31" s="25">
        <v>24</v>
      </c>
      <c r="D31" s="25"/>
      <c r="E31" s="25">
        <v>24</v>
      </c>
      <c r="F31" s="25"/>
      <c r="G31" s="25">
        <v>46</v>
      </c>
      <c r="H31" s="25">
        <v>29</v>
      </c>
      <c r="I31" s="25"/>
      <c r="J31" s="25"/>
      <c r="K31" s="25">
        <v>29</v>
      </c>
      <c r="L31" s="25"/>
      <c r="M31" s="25"/>
      <c r="N31" s="25"/>
      <c r="O31" s="25"/>
      <c r="P31" s="25"/>
      <c r="Q31" s="25">
        <v>17</v>
      </c>
      <c r="R31" s="25">
        <v>2</v>
      </c>
      <c r="S31" s="25"/>
      <c r="T31" s="31"/>
    </row>
    <row r="32" ht="20.1" customHeight="1" outlineLevel="1" spans="1:20">
      <c r="A32" s="23" t="s">
        <v>456</v>
      </c>
      <c r="B32" s="24" t="s">
        <v>457</v>
      </c>
      <c r="C32" s="25">
        <v>17</v>
      </c>
      <c r="D32" s="25">
        <v>10</v>
      </c>
      <c r="E32" s="25">
        <v>5</v>
      </c>
      <c r="F32" s="25">
        <v>2</v>
      </c>
      <c r="G32" s="25">
        <v>36</v>
      </c>
      <c r="H32" s="25">
        <v>19</v>
      </c>
      <c r="I32" s="25">
        <v>11</v>
      </c>
      <c r="J32" s="25"/>
      <c r="K32" s="25">
        <v>5</v>
      </c>
      <c r="L32" s="25"/>
      <c r="M32" s="25">
        <v>1</v>
      </c>
      <c r="N32" s="25"/>
      <c r="O32" s="25">
        <v>2</v>
      </c>
      <c r="P32" s="25"/>
      <c r="Q32" s="25">
        <v>17</v>
      </c>
      <c r="R32" s="25"/>
      <c r="S32" s="25"/>
      <c r="T32" s="31"/>
    </row>
    <row r="33" s="6" customFormat="1" ht="20.1" customHeight="1" spans="1:20">
      <c r="A33" s="20"/>
      <c r="B33" s="21" t="s">
        <v>458</v>
      </c>
      <c r="C33" s="22">
        <v>526</v>
      </c>
      <c r="D33" s="22">
        <v>44</v>
      </c>
      <c r="E33" s="22">
        <v>482</v>
      </c>
      <c r="F33" s="22"/>
      <c r="G33" s="22">
        <v>721</v>
      </c>
      <c r="H33" s="22">
        <v>442</v>
      </c>
      <c r="I33" s="22">
        <v>47</v>
      </c>
      <c r="J33" s="22">
        <v>37</v>
      </c>
      <c r="K33" s="22">
        <v>349</v>
      </c>
      <c r="L33" s="22"/>
      <c r="M33" s="22">
        <v>3</v>
      </c>
      <c r="N33" s="22"/>
      <c r="O33" s="22">
        <v>6</v>
      </c>
      <c r="P33" s="22">
        <v>1</v>
      </c>
      <c r="Q33" s="22">
        <v>278</v>
      </c>
      <c r="R33" s="22">
        <v>28</v>
      </c>
      <c r="S33" s="22"/>
      <c r="T33" s="32"/>
    </row>
    <row r="34" ht="16.5" outlineLevel="1" spans="1:20">
      <c r="A34" s="23" t="s">
        <v>459</v>
      </c>
      <c r="B34" s="24" t="s">
        <v>460</v>
      </c>
      <c r="C34" s="25">
        <v>39</v>
      </c>
      <c r="D34" s="25">
        <v>25</v>
      </c>
      <c r="E34" s="25">
        <v>14</v>
      </c>
      <c r="F34" s="25"/>
      <c r="G34" s="25">
        <v>72</v>
      </c>
      <c r="H34" s="25">
        <v>43</v>
      </c>
      <c r="I34" s="25">
        <v>26</v>
      </c>
      <c r="J34" s="25"/>
      <c r="K34" s="25">
        <v>11</v>
      </c>
      <c r="L34" s="25"/>
      <c r="M34" s="25">
        <v>3</v>
      </c>
      <c r="N34" s="25"/>
      <c r="O34" s="25">
        <v>3</v>
      </c>
      <c r="P34" s="25"/>
      <c r="Q34" s="25">
        <v>29</v>
      </c>
      <c r="R34" s="25">
        <v>8</v>
      </c>
      <c r="S34" s="25"/>
      <c r="T34" s="33"/>
    </row>
    <row r="35" ht="16.5" outlineLevel="1" spans="1:20">
      <c r="A35" s="23" t="s">
        <v>461</v>
      </c>
      <c r="B35" s="24" t="s">
        <v>462</v>
      </c>
      <c r="C35" s="25">
        <v>28</v>
      </c>
      <c r="D35" s="25"/>
      <c r="E35" s="25">
        <v>28</v>
      </c>
      <c r="F35" s="25"/>
      <c r="G35" s="25">
        <v>46</v>
      </c>
      <c r="H35" s="25">
        <v>21</v>
      </c>
      <c r="I35" s="25"/>
      <c r="J35" s="25">
        <v>9</v>
      </c>
      <c r="K35" s="25">
        <v>10</v>
      </c>
      <c r="L35" s="25"/>
      <c r="M35" s="25"/>
      <c r="N35" s="25"/>
      <c r="O35" s="25">
        <v>2</v>
      </c>
      <c r="P35" s="25"/>
      <c r="Q35" s="25">
        <v>25</v>
      </c>
      <c r="R35" s="25">
        <v>4</v>
      </c>
      <c r="S35" s="25"/>
      <c r="T35" s="33"/>
    </row>
    <row r="36" ht="16.5" outlineLevel="1" spans="1:20">
      <c r="A36" s="23" t="s">
        <v>463</v>
      </c>
      <c r="B36" s="24" t="s">
        <v>464</v>
      </c>
      <c r="C36" s="25">
        <v>96</v>
      </c>
      <c r="D36" s="25"/>
      <c r="E36" s="25">
        <v>96</v>
      </c>
      <c r="F36" s="25"/>
      <c r="G36" s="25">
        <v>115</v>
      </c>
      <c r="H36" s="25">
        <v>81</v>
      </c>
      <c r="I36" s="25"/>
      <c r="J36" s="25"/>
      <c r="K36" s="25">
        <v>81</v>
      </c>
      <c r="L36" s="25"/>
      <c r="M36" s="25"/>
      <c r="N36" s="25"/>
      <c r="O36" s="25"/>
      <c r="P36" s="25"/>
      <c r="Q36" s="25">
        <v>34</v>
      </c>
      <c r="R36" s="25">
        <v>1</v>
      </c>
      <c r="S36" s="25"/>
      <c r="T36" s="33"/>
    </row>
    <row r="37" ht="16.5" outlineLevel="1" spans="1:20">
      <c r="A37" s="23" t="s">
        <v>465</v>
      </c>
      <c r="B37" s="24" t="s">
        <v>466</v>
      </c>
      <c r="C37" s="25">
        <v>18</v>
      </c>
      <c r="D37" s="25"/>
      <c r="E37" s="25">
        <v>18</v>
      </c>
      <c r="F37" s="25"/>
      <c r="G37" s="25">
        <v>18</v>
      </c>
      <c r="H37" s="25">
        <v>13</v>
      </c>
      <c r="I37" s="25"/>
      <c r="J37" s="25">
        <v>3</v>
      </c>
      <c r="K37" s="25">
        <v>10</v>
      </c>
      <c r="L37" s="25"/>
      <c r="M37" s="25"/>
      <c r="N37" s="25"/>
      <c r="O37" s="25"/>
      <c r="P37" s="25"/>
      <c r="Q37" s="25">
        <v>5</v>
      </c>
      <c r="R37" s="25"/>
      <c r="S37" s="25"/>
      <c r="T37" s="33"/>
    </row>
    <row r="38" ht="16.5" outlineLevel="1" spans="1:20">
      <c r="A38" s="23" t="s">
        <v>467</v>
      </c>
      <c r="B38" s="24" t="s">
        <v>468</v>
      </c>
      <c r="C38" s="25">
        <v>32</v>
      </c>
      <c r="D38" s="25"/>
      <c r="E38" s="25">
        <v>32</v>
      </c>
      <c r="F38" s="25"/>
      <c r="G38" s="25">
        <v>45</v>
      </c>
      <c r="H38" s="25">
        <v>29</v>
      </c>
      <c r="I38" s="25"/>
      <c r="J38" s="25"/>
      <c r="K38" s="25">
        <v>29</v>
      </c>
      <c r="L38" s="25"/>
      <c r="M38" s="25"/>
      <c r="N38" s="25"/>
      <c r="O38" s="25"/>
      <c r="P38" s="25"/>
      <c r="Q38" s="25">
        <v>16</v>
      </c>
      <c r="R38" s="25"/>
      <c r="S38" s="25"/>
      <c r="T38" s="33"/>
    </row>
    <row r="39" ht="16.5" outlineLevel="1" spans="1:20">
      <c r="A39" s="23" t="s">
        <v>469</v>
      </c>
      <c r="B39" s="24" t="s">
        <v>470</v>
      </c>
      <c r="C39" s="25">
        <v>12</v>
      </c>
      <c r="D39" s="25"/>
      <c r="E39" s="25">
        <v>12</v>
      </c>
      <c r="F39" s="25"/>
      <c r="G39" s="25">
        <v>29</v>
      </c>
      <c r="H39" s="25">
        <v>13</v>
      </c>
      <c r="I39" s="25"/>
      <c r="J39" s="25"/>
      <c r="K39" s="25">
        <v>13</v>
      </c>
      <c r="L39" s="25"/>
      <c r="M39" s="25"/>
      <c r="N39" s="25"/>
      <c r="O39" s="25"/>
      <c r="P39" s="25"/>
      <c r="Q39" s="25">
        <v>16</v>
      </c>
      <c r="R39" s="25"/>
      <c r="S39" s="25"/>
      <c r="T39" s="33"/>
    </row>
    <row r="40" ht="16.5" outlineLevel="1" spans="1:20">
      <c r="A40" s="23" t="s">
        <v>471</v>
      </c>
      <c r="B40" s="24" t="s">
        <v>472</v>
      </c>
      <c r="C40" s="25">
        <v>21</v>
      </c>
      <c r="D40" s="25"/>
      <c r="E40" s="25">
        <v>21</v>
      </c>
      <c r="F40" s="25"/>
      <c r="G40" s="25">
        <v>16</v>
      </c>
      <c r="H40" s="25">
        <v>2</v>
      </c>
      <c r="I40" s="25"/>
      <c r="J40" s="25"/>
      <c r="K40" s="25">
        <v>2</v>
      </c>
      <c r="L40" s="25"/>
      <c r="M40" s="25"/>
      <c r="N40" s="25"/>
      <c r="O40" s="25"/>
      <c r="P40" s="25"/>
      <c r="Q40" s="25">
        <v>14</v>
      </c>
      <c r="R40" s="25">
        <v>1</v>
      </c>
      <c r="S40" s="25"/>
      <c r="T40" s="33"/>
    </row>
    <row r="41" ht="16.5" outlineLevel="1" spans="1:20">
      <c r="A41" s="23" t="s">
        <v>473</v>
      </c>
      <c r="B41" s="24" t="s">
        <v>474</v>
      </c>
      <c r="C41" s="25">
        <v>30</v>
      </c>
      <c r="D41" s="25"/>
      <c r="E41" s="25">
        <v>30</v>
      </c>
      <c r="F41" s="25"/>
      <c r="G41" s="25">
        <v>66</v>
      </c>
      <c r="H41" s="25">
        <v>23</v>
      </c>
      <c r="I41" s="25">
        <v>1</v>
      </c>
      <c r="J41" s="25">
        <v>5</v>
      </c>
      <c r="K41" s="25">
        <v>17</v>
      </c>
      <c r="L41" s="25"/>
      <c r="M41" s="25"/>
      <c r="N41" s="25"/>
      <c r="O41" s="25"/>
      <c r="P41" s="25">
        <v>1</v>
      </c>
      <c r="Q41" s="25">
        <v>42</v>
      </c>
      <c r="R41" s="25">
        <v>4</v>
      </c>
      <c r="S41" s="25"/>
      <c r="T41" s="33"/>
    </row>
    <row r="42" ht="16.5" outlineLevel="1" spans="1:20">
      <c r="A42" s="23" t="s">
        <v>475</v>
      </c>
      <c r="B42" s="24" t="s">
        <v>476</v>
      </c>
      <c r="C42" s="25">
        <v>26</v>
      </c>
      <c r="D42" s="25"/>
      <c r="E42" s="25">
        <v>26</v>
      </c>
      <c r="F42" s="25"/>
      <c r="G42" s="25">
        <v>42</v>
      </c>
      <c r="H42" s="25">
        <v>22</v>
      </c>
      <c r="I42" s="25">
        <v>1</v>
      </c>
      <c r="J42" s="25">
        <v>5</v>
      </c>
      <c r="K42" s="25">
        <v>16</v>
      </c>
      <c r="L42" s="25"/>
      <c r="M42" s="25"/>
      <c r="N42" s="25"/>
      <c r="O42" s="25"/>
      <c r="P42" s="25"/>
      <c r="Q42" s="25">
        <v>20</v>
      </c>
      <c r="R42" s="25">
        <v>1</v>
      </c>
      <c r="S42" s="25"/>
      <c r="T42" s="33"/>
    </row>
    <row r="43" ht="16.5" outlineLevel="1" spans="1:20">
      <c r="A43" s="23" t="s">
        <v>477</v>
      </c>
      <c r="B43" s="24" t="s">
        <v>478</v>
      </c>
      <c r="C43" s="25">
        <v>15</v>
      </c>
      <c r="D43" s="25"/>
      <c r="E43" s="25">
        <v>15</v>
      </c>
      <c r="F43" s="25"/>
      <c r="G43" s="25">
        <v>14</v>
      </c>
      <c r="H43" s="25">
        <v>14</v>
      </c>
      <c r="I43" s="25"/>
      <c r="J43" s="25"/>
      <c r="K43" s="25">
        <v>14</v>
      </c>
      <c r="L43" s="25"/>
      <c r="M43" s="25"/>
      <c r="N43" s="25"/>
      <c r="O43" s="25"/>
      <c r="P43" s="25"/>
      <c r="Q43" s="25"/>
      <c r="R43" s="25"/>
      <c r="S43" s="25"/>
      <c r="T43" s="33"/>
    </row>
    <row r="44" ht="16.5" outlineLevel="1" spans="1:20">
      <c r="A44" s="23" t="s">
        <v>479</v>
      </c>
      <c r="B44" s="24" t="s">
        <v>480</v>
      </c>
      <c r="C44" s="25">
        <v>19</v>
      </c>
      <c r="D44" s="25"/>
      <c r="E44" s="25">
        <v>19</v>
      </c>
      <c r="F44" s="25"/>
      <c r="G44" s="25">
        <v>24</v>
      </c>
      <c r="H44" s="25">
        <v>16</v>
      </c>
      <c r="I44" s="25"/>
      <c r="J44" s="25">
        <v>15</v>
      </c>
      <c r="K44" s="25">
        <v>1</v>
      </c>
      <c r="L44" s="25"/>
      <c r="M44" s="25"/>
      <c r="N44" s="25"/>
      <c r="O44" s="25"/>
      <c r="P44" s="25"/>
      <c r="Q44" s="25">
        <v>8</v>
      </c>
      <c r="R44" s="25"/>
      <c r="S44" s="25"/>
      <c r="T44" s="33"/>
    </row>
    <row r="45" ht="16.5" outlineLevel="1" spans="1:20">
      <c r="A45" s="23" t="s">
        <v>481</v>
      </c>
      <c r="B45" s="24" t="s">
        <v>482</v>
      </c>
      <c r="C45" s="25">
        <v>105</v>
      </c>
      <c r="D45" s="25">
        <v>16</v>
      </c>
      <c r="E45" s="25">
        <v>89</v>
      </c>
      <c r="F45" s="25"/>
      <c r="G45" s="25">
        <v>130</v>
      </c>
      <c r="H45" s="25">
        <v>77</v>
      </c>
      <c r="I45" s="25">
        <v>16</v>
      </c>
      <c r="J45" s="25"/>
      <c r="K45" s="25">
        <v>60</v>
      </c>
      <c r="L45" s="25"/>
      <c r="M45" s="25"/>
      <c r="N45" s="25"/>
      <c r="O45" s="25">
        <v>1</v>
      </c>
      <c r="P45" s="25"/>
      <c r="Q45" s="25">
        <v>53</v>
      </c>
      <c r="R45" s="25">
        <v>9</v>
      </c>
      <c r="S45" s="25"/>
      <c r="T45" s="33"/>
    </row>
    <row r="46" ht="16.5" outlineLevel="1" spans="1:20">
      <c r="A46" s="23" t="s">
        <v>483</v>
      </c>
      <c r="B46" s="24" t="s">
        <v>484</v>
      </c>
      <c r="C46" s="25">
        <v>50</v>
      </c>
      <c r="D46" s="25"/>
      <c r="E46" s="25">
        <v>50</v>
      </c>
      <c r="F46" s="25"/>
      <c r="G46" s="25">
        <v>69</v>
      </c>
      <c r="H46" s="25">
        <v>54</v>
      </c>
      <c r="I46" s="25"/>
      <c r="J46" s="25"/>
      <c r="K46" s="25">
        <v>54</v>
      </c>
      <c r="L46" s="25"/>
      <c r="M46" s="25"/>
      <c r="N46" s="25"/>
      <c r="O46" s="25"/>
      <c r="P46" s="25"/>
      <c r="Q46" s="25">
        <v>15</v>
      </c>
      <c r="R46" s="25"/>
      <c r="S46" s="25"/>
      <c r="T46" s="33"/>
    </row>
    <row r="47" ht="16.5" outlineLevel="1" spans="1:20">
      <c r="A47" s="23" t="s">
        <v>485</v>
      </c>
      <c r="B47" s="24" t="s">
        <v>486</v>
      </c>
      <c r="C47" s="25">
        <v>6</v>
      </c>
      <c r="D47" s="25"/>
      <c r="E47" s="25">
        <v>6</v>
      </c>
      <c r="F47" s="25"/>
      <c r="G47" s="25">
        <v>7</v>
      </c>
      <c r="H47" s="25">
        <v>6</v>
      </c>
      <c r="I47" s="25"/>
      <c r="J47" s="25"/>
      <c r="K47" s="25">
        <v>6</v>
      </c>
      <c r="L47" s="25"/>
      <c r="M47" s="25"/>
      <c r="N47" s="25"/>
      <c r="O47" s="25"/>
      <c r="P47" s="25"/>
      <c r="Q47" s="25">
        <v>1</v>
      </c>
      <c r="R47" s="25"/>
      <c r="S47" s="25"/>
      <c r="T47" s="33"/>
    </row>
    <row r="48" ht="16.5" outlineLevel="1" spans="1:20">
      <c r="A48" s="23" t="s">
        <v>487</v>
      </c>
      <c r="B48" s="24" t="s">
        <v>488</v>
      </c>
      <c r="C48" s="25">
        <v>16</v>
      </c>
      <c r="D48" s="25"/>
      <c r="E48" s="25">
        <v>16</v>
      </c>
      <c r="F48" s="25"/>
      <c r="G48" s="25">
        <v>14</v>
      </c>
      <c r="H48" s="25">
        <v>14</v>
      </c>
      <c r="I48" s="25"/>
      <c r="J48" s="25"/>
      <c r="K48" s="25">
        <v>14</v>
      </c>
      <c r="L48" s="25"/>
      <c r="M48" s="25"/>
      <c r="N48" s="25"/>
      <c r="O48" s="25"/>
      <c r="P48" s="25"/>
      <c r="Q48" s="25"/>
      <c r="R48" s="25"/>
      <c r="S48" s="25"/>
      <c r="T48" s="33"/>
    </row>
    <row r="49" ht="16.5" outlineLevel="1" spans="1:20">
      <c r="A49" s="23" t="s">
        <v>489</v>
      </c>
      <c r="B49" s="24" t="s">
        <v>490</v>
      </c>
      <c r="C49" s="25">
        <v>13</v>
      </c>
      <c r="D49" s="25">
        <v>3</v>
      </c>
      <c r="E49" s="25">
        <v>10</v>
      </c>
      <c r="F49" s="25"/>
      <c r="G49" s="25">
        <v>14</v>
      </c>
      <c r="H49" s="25">
        <v>14</v>
      </c>
      <c r="I49" s="25">
        <v>3</v>
      </c>
      <c r="J49" s="25"/>
      <c r="K49" s="25">
        <v>11</v>
      </c>
      <c r="L49" s="25"/>
      <c r="M49" s="25"/>
      <c r="N49" s="25"/>
      <c r="O49" s="25"/>
      <c r="P49" s="25"/>
      <c r="Q49" s="25"/>
      <c r="R49" s="25"/>
      <c r="S49" s="25"/>
      <c r="T49" s="33"/>
    </row>
    <row r="50" s="6" customFormat="1" ht="20.1" customHeight="1" spans="1:20">
      <c r="A50" s="20"/>
      <c r="B50" s="21" t="s">
        <v>491</v>
      </c>
      <c r="C50" s="22">
        <v>3867</v>
      </c>
      <c r="D50" s="22">
        <v>70</v>
      </c>
      <c r="E50" s="22">
        <v>3789</v>
      </c>
      <c r="F50" s="22">
        <v>8</v>
      </c>
      <c r="G50" s="22">
        <v>4417</v>
      </c>
      <c r="H50" s="22">
        <v>3339</v>
      </c>
      <c r="I50" s="22">
        <v>70</v>
      </c>
      <c r="J50" s="22">
        <v>56</v>
      </c>
      <c r="K50" s="22">
        <v>389</v>
      </c>
      <c r="L50" s="22">
        <v>2814</v>
      </c>
      <c r="M50" s="22"/>
      <c r="N50" s="22"/>
      <c r="O50" s="22">
        <v>10</v>
      </c>
      <c r="P50" s="22">
        <v>7</v>
      </c>
      <c r="Q50" s="22">
        <v>1071</v>
      </c>
      <c r="R50" s="22">
        <v>14</v>
      </c>
      <c r="S50" s="22">
        <v>1</v>
      </c>
      <c r="T50" s="30"/>
    </row>
    <row r="51" ht="16.5" outlineLevel="1" spans="1:20">
      <c r="A51" s="23" t="s">
        <v>492</v>
      </c>
      <c r="B51" s="24" t="s">
        <v>493</v>
      </c>
      <c r="C51" s="25">
        <v>43</v>
      </c>
      <c r="D51" s="25">
        <v>13</v>
      </c>
      <c r="E51" s="25">
        <v>28</v>
      </c>
      <c r="F51" s="25">
        <v>2</v>
      </c>
      <c r="G51" s="25">
        <v>76</v>
      </c>
      <c r="H51" s="25">
        <v>40</v>
      </c>
      <c r="I51" s="25">
        <v>11</v>
      </c>
      <c r="J51" s="25"/>
      <c r="K51" s="25">
        <v>26</v>
      </c>
      <c r="L51" s="25">
        <v>1</v>
      </c>
      <c r="M51" s="25"/>
      <c r="N51" s="25"/>
      <c r="O51" s="25">
        <v>2</v>
      </c>
      <c r="P51" s="25">
        <v>1</v>
      </c>
      <c r="Q51" s="25">
        <v>35</v>
      </c>
      <c r="R51" s="25">
        <v>2</v>
      </c>
      <c r="S51" s="25"/>
      <c r="T51" s="31"/>
    </row>
    <row r="52" s="7" customFormat="1" ht="16.5" outlineLevel="1" spans="1:20">
      <c r="A52" s="23" t="s">
        <v>494</v>
      </c>
      <c r="B52" s="24" t="s">
        <v>495</v>
      </c>
      <c r="C52" s="25">
        <v>10</v>
      </c>
      <c r="D52" s="25"/>
      <c r="E52" s="25">
        <v>10</v>
      </c>
      <c r="F52" s="25"/>
      <c r="G52" s="25">
        <v>14</v>
      </c>
      <c r="H52" s="25">
        <v>9</v>
      </c>
      <c r="I52" s="25"/>
      <c r="J52" s="25"/>
      <c r="K52" s="25">
        <v>9</v>
      </c>
      <c r="L52" s="25"/>
      <c r="M52" s="25"/>
      <c r="N52" s="25"/>
      <c r="O52" s="25"/>
      <c r="P52" s="25"/>
      <c r="Q52" s="25">
        <v>5</v>
      </c>
      <c r="R52" s="25"/>
      <c r="S52" s="25"/>
      <c r="T52" s="31"/>
    </row>
    <row r="53" ht="16.5" outlineLevel="1" spans="1:20">
      <c r="A53" s="23" t="s">
        <v>496</v>
      </c>
      <c r="B53" s="24" t="s">
        <v>497</v>
      </c>
      <c r="C53" s="25">
        <v>20</v>
      </c>
      <c r="D53" s="25"/>
      <c r="E53" s="25">
        <v>18</v>
      </c>
      <c r="F53" s="25">
        <v>2</v>
      </c>
      <c r="G53" s="25">
        <v>18</v>
      </c>
      <c r="H53" s="25">
        <v>14</v>
      </c>
      <c r="I53" s="25"/>
      <c r="J53" s="25"/>
      <c r="K53" s="25">
        <v>14</v>
      </c>
      <c r="L53" s="25"/>
      <c r="M53" s="25"/>
      <c r="N53" s="25"/>
      <c r="O53" s="25"/>
      <c r="P53" s="25"/>
      <c r="Q53" s="25">
        <v>4</v>
      </c>
      <c r="R53" s="25">
        <v>2</v>
      </c>
      <c r="S53" s="25"/>
      <c r="T53" s="31"/>
    </row>
    <row r="54" ht="16.5" outlineLevel="1" spans="1:20">
      <c r="A54" s="23" t="s">
        <v>498</v>
      </c>
      <c r="B54" s="24" t="s">
        <v>499</v>
      </c>
      <c r="C54" s="25">
        <v>27</v>
      </c>
      <c r="D54" s="25"/>
      <c r="E54" s="25">
        <v>27</v>
      </c>
      <c r="F54" s="25"/>
      <c r="G54" s="25">
        <v>43</v>
      </c>
      <c r="H54" s="25">
        <v>26</v>
      </c>
      <c r="I54" s="25"/>
      <c r="J54" s="25"/>
      <c r="K54" s="25">
        <v>26</v>
      </c>
      <c r="L54" s="25"/>
      <c r="M54" s="25"/>
      <c r="N54" s="25"/>
      <c r="O54" s="25"/>
      <c r="P54" s="25"/>
      <c r="Q54" s="25">
        <v>17</v>
      </c>
      <c r="R54" s="25"/>
      <c r="S54" s="25"/>
      <c r="T54" s="31"/>
    </row>
    <row r="55" ht="16.5" outlineLevel="1" spans="1:20">
      <c r="A55" s="23" t="s">
        <v>500</v>
      </c>
      <c r="B55" s="24" t="s">
        <v>501</v>
      </c>
      <c r="C55" s="25">
        <v>5</v>
      </c>
      <c r="D55" s="25"/>
      <c r="E55" s="25">
        <v>5</v>
      </c>
      <c r="F55" s="25"/>
      <c r="G55" s="25">
        <v>9</v>
      </c>
      <c r="H55" s="25">
        <v>5</v>
      </c>
      <c r="I55" s="25"/>
      <c r="J55" s="25"/>
      <c r="K55" s="25">
        <v>5</v>
      </c>
      <c r="L55" s="25"/>
      <c r="M55" s="25"/>
      <c r="N55" s="25"/>
      <c r="O55" s="25"/>
      <c r="P55" s="25"/>
      <c r="Q55" s="25">
        <v>4</v>
      </c>
      <c r="R55" s="25"/>
      <c r="S55" s="25"/>
      <c r="T55" s="31"/>
    </row>
    <row r="56" ht="16.5" outlineLevel="1" spans="1:20">
      <c r="A56" s="23" t="s">
        <v>502</v>
      </c>
      <c r="B56" s="24" t="s">
        <v>503</v>
      </c>
      <c r="C56" s="25">
        <v>14</v>
      </c>
      <c r="D56" s="25"/>
      <c r="E56" s="25">
        <v>14</v>
      </c>
      <c r="F56" s="25"/>
      <c r="G56" s="25">
        <v>23</v>
      </c>
      <c r="H56" s="25">
        <v>15</v>
      </c>
      <c r="I56" s="25">
        <v>1</v>
      </c>
      <c r="J56" s="25">
        <v>6</v>
      </c>
      <c r="K56" s="25">
        <v>6</v>
      </c>
      <c r="L56" s="25"/>
      <c r="M56" s="25"/>
      <c r="N56" s="25"/>
      <c r="O56" s="25">
        <v>2</v>
      </c>
      <c r="P56" s="25"/>
      <c r="Q56" s="25">
        <v>8</v>
      </c>
      <c r="R56" s="25"/>
      <c r="S56" s="25"/>
      <c r="T56" s="31"/>
    </row>
    <row r="57" ht="16.5" outlineLevel="1" spans="1:20">
      <c r="A57" s="23" t="s">
        <v>504</v>
      </c>
      <c r="B57" s="24" t="s">
        <v>505</v>
      </c>
      <c r="C57" s="25">
        <v>61</v>
      </c>
      <c r="D57" s="25">
        <v>8</v>
      </c>
      <c r="E57" s="25">
        <v>53</v>
      </c>
      <c r="F57" s="25"/>
      <c r="G57" s="25">
        <v>69</v>
      </c>
      <c r="H57" s="25">
        <v>60</v>
      </c>
      <c r="I57" s="25">
        <v>8</v>
      </c>
      <c r="J57" s="25"/>
      <c r="K57" s="25">
        <v>52</v>
      </c>
      <c r="L57" s="25"/>
      <c r="M57" s="25"/>
      <c r="N57" s="25"/>
      <c r="O57" s="25"/>
      <c r="P57" s="25"/>
      <c r="Q57" s="25">
        <v>9</v>
      </c>
      <c r="R57" s="25"/>
      <c r="S57" s="25"/>
      <c r="T57" s="31"/>
    </row>
    <row r="58" ht="16.5" outlineLevel="1" spans="1:20">
      <c r="A58" s="23" t="s">
        <v>506</v>
      </c>
      <c r="B58" s="24" t="s">
        <v>507</v>
      </c>
      <c r="C58" s="25">
        <v>55</v>
      </c>
      <c r="D58" s="25">
        <v>21</v>
      </c>
      <c r="E58" s="25">
        <v>31</v>
      </c>
      <c r="F58" s="25">
        <v>3</v>
      </c>
      <c r="G58" s="25">
        <v>85</v>
      </c>
      <c r="H58" s="25">
        <v>53</v>
      </c>
      <c r="I58" s="25">
        <v>20</v>
      </c>
      <c r="J58" s="25">
        <v>1</v>
      </c>
      <c r="K58" s="25">
        <v>29</v>
      </c>
      <c r="L58" s="25"/>
      <c r="M58" s="25"/>
      <c r="N58" s="25"/>
      <c r="O58" s="25">
        <v>3</v>
      </c>
      <c r="P58" s="25"/>
      <c r="Q58" s="25">
        <v>32</v>
      </c>
      <c r="R58" s="25"/>
      <c r="S58" s="25"/>
      <c r="T58" s="31"/>
    </row>
    <row r="59" ht="16.5" outlineLevel="1" spans="1:20">
      <c r="A59" s="23" t="s">
        <v>508</v>
      </c>
      <c r="B59" s="24" t="s">
        <v>509</v>
      </c>
      <c r="C59" s="25">
        <v>35</v>
      </c>
      <c r="D59" s="25"/>
      <c r="E59" s="25">
        <v>35</v>
      </c>
      <c r="F59" s="25"/>
      <c r="G59" s="25">
        <v>47</v>
      </c>
      <c r="H59" s="25">
        <v>33</v>
      </c>
      <c r="I59" s="25"/>
      <c r="J59" s="25"/>
      <c r="K59" s="25">
        <v>33</v>
      </c>
      <c r="L59" s="25"/>
      <c r="M59" s="25"/>
      <c r="N59" s="25"/>
      <c r="O59" s="25"/>
      <c r="P59" s="25"/>
      <c r="Q59" s="25">
        <v>14</v>
      </c>
      <c r="R59" s="25">
        <v>1</v>
      </c>
      <c r="S59" s="25"/>
      <c r="T59" s="31"/>
    </row>
    <row r="60" ht="16.5" outlineLevel="1" spans="1:20">
      <c r="A60" s="23" t="s">
        <v>510</v>
      </c>
      <c r="B60" s="24" t="s">
        <v>511</v>
      </c>
      <c r="C60" s="25">
        <v>43</v>
      </c>
      <c r="D60" s="25"/>
      <c r="E60" s="25">
        <v>43</v>
      </c>
      <c r="F60" s="25"/>
      <c r="G60" s="25">
        <v>63</v>
      </c>
      <c r="H60" s="25">
        <v>43</v>
      </c>
      <c r="I60" s="25"/>
      <c r="J60" s="25">
        <v>37</v>
      </c>
      <c r="K60" s="25">
        <v>6</v>
      </c>
      <c r="L60" s="25"/>
      <c r="M60" s="25"/>
      <c r="N60" s="25"/>
      <c r="O60" s="25"/>
      <c r="P60" s="25"/>
      <c r="Q60" s="25">
        <v>20</v>
      </c>
      <c r="R60" s="25">
        <v>1</v>
      </c>
      <c r="S60" s="25"/>
      <c r="T60" s="31"/>
    </row>
    <row r="61" ht="16.5" outlineLevel="1" spans="1:20">
      <c r="A61" s="23" t="s">
        <v>512</v>
      </c>
      <c r="B61" s="24" t="s">
        <v>513</v>
      </c>
      <c r="C61" s="25">
        <v>16</v>
      </c>
      <c r="D61" s="25"/>
      <c r="E61" s="25">
        <v>16</v>
      </c>
      <c r="F61" s="25"/>
      <c r="G61" s="25">
        <v>17</v>
      </c>
      <c r="H61" s="25">
        <v>16</v>
      </c>
      <c r="I61" s="25"/>
      <c r="J61" s="25"/>
      <c r="K61" s="25">
        <v>16</v>
      </c>
      <c r="L61" s="25"/>
      <c r="M61" s="25"/>
      <c r="N61" s="25"/>
      <c r="O61" s="25"/>
      <c r="P61" s="25"/>
      <c r="Q61" s="25">
        <v>1</v>
      </c>
      <c r="R61" s="25"/>
      <c r="S61" s="25"/>
      <c r="T61" s="31"/>
    </row>
    <row r="62" ht="16.5" outlineLevel="1" spans="1:20">
      <c r="A62" s="23" t="s">
        <v>514</v>
      </c>
      <c r="B62" s="24" t="s">
        <v>515</v>
      </c>
      <c r="C62" s="25">
        <v>48</v>
      </c>
      <c r="D62" s="25">
        <v>21</v>
      </c>
      <c r="E62" s="25">
        <v>26</v>
      </c>
      <c r="F62" s="25">
        <v>1</v>
      </c>
      <c r="G62" s="25">
        <v>106</v>
      </c>
      <c r="H62" s="25">
        <v>47</v>
      </c>
      <c r="I62" s="25">
        <v>20</v>
      </c>
      <c r="J62" s="25">
        <v>2</v>
      </c>
      <c r="K62" s="25">
        <v>24</v>
      </c>
      <c r="L62" s="25"/>
      <c r="M62" s="25"/>
      <c r="N62" s="25"/>
      <c r="O62" s="25">
        <v>1</v>
      </c>
      <c r="P62" s="25"/>
      <c r="Q62" s="25">
        <v>59</v>
      </c>
      <c r="R62" s="25">
        <v>1</v>
      </c>
      <c r="S62" s="25"/>
      <c r="T62" s="31"/>
    </row>
    <row r="63" ht="16.5" outlineLevel="1" spans="1:20">
      <c r="A63" s="23" t="s">
        <v>516</v>
      </c>
      <c r="B63" s="24" t="s">
        <v>517</v>
      </c>
      <c r="C63" s="25">
        <v>48</v>
      </c>
      <c r="D63" s="25"/>
      <c r="E63" s="25">
        <v>48</v>
      </c>
      <c r="F63" s="25"/>
      <c r="G63" s="25">
        <v>54</v>
      </c>
      <c r="H63" s="25">
        <v>37</v>
      </c>
      <c r="I63" s="25"/>
      <c r="J63" s="25">
        <v>10</v>
      </c>
      <c r="K63" s="25">
        <v>25</v>
      </c>
      <c r="L63" s="25"/>
      <c r="M63" s="25"/>
      <c r="N63" s="25"/>
      <c r="O63" s="25">
        <v>2</v>
      </c>
      <c r="P63" s="25">
        <v>1</v>
      </c>
      <c r="Q63" s="25">
        <v>16</v>
      </c>
      <c r="R63" s="25">
        <v>1</v>
      </c>
      <c r="S63" s="25"/>
      <c r="T63" s="31"/>
    </row>
    <row r="64" ht="16.5" outlineLevel="1" spans="1:20">
      <c r="A64" s="23" t="s">
        <v>518</v>
      </c>
      <c r="B64" s="24" t="s">
        <v>519</v>
      </c>
      <c r="C64" s="25">
        <v>625</v>
      </c>
      <c r="D64" s="25"/>
      <c r="E64" s="25">
        <v>625</v>
      </c>
      <c r="F64" s="25"/>
      <c r="G64" s="25">
        <v>697</v>
      </c>
      <c r="H64" s="25">
        <v>531</v>
      </c>
      <c r="I64" s="25"/>
      <c r="J64" s="25"/>
      <c r="K64" s="25"/>
      <c r="L64" s="25">
        <v>531</v>
      </c>
      <c r="M64" s="25"/>
      <c r="N64" s="25"/>
      <c r="O64" s="25"/>
      <c r="P64" s="25"/>
      <c r="Q64" s="25">
        <v>166</v>
      </c>
      <c r="R64" s="25"/>
      <c r="S64" s="25"/>
      <c r="T64" s="31"/>
    </row>
    <row r="65" ht="16.5" outlineLevel="1" spans="1:20">
      <c r="A65" s="23" t="s">
        <v>520</v>
      </c>
      <c r="B65" s="24" t="s">
        <v>521</v>
      </c>
      <c r="C65" s="25">
        <v>230</v>
      </c>
      <c r="D65" s="25"/>
      <c r="E65" s="25">
        <v>230</v>
      </c>
      <c r="F65" s="25"/>
      <c r="G65" s="25">
        <v>260</v>
      </c>
      <c r="H65" s="25">
        <v>215</v>
      </c>
      <c r="I65" s="25"/>
      <c r="J65" s="25"/>
      <c r="K65" s="25"/>
      <c r="L65" s="25">
        <v>215</v>
      </c>
      <c r="M65" s="25"/>
      <c r="N65" s="25"/>
      <c r="O65" s="25"/>
      <c r="P65" s="25"/>
      <c r="Q65" s="25">
        <v>45</v>
      </c>
      <c r="R65" s="25">
        <v>3</v>
      </c>
      <c r="S65" s="25"/>
      <c r="T65" s="31"/>
    </row>
    <row r="66" s="7" customFormat="1" ht="16.5" outlineLevel="1" spans="1:20">
      <c r="A66" s="23" t="s">
        <v>522</v>
      </c>
      <c r="B66" s="24" t="s">
        <v>523</v>
      </c>
      <c r="C66" s="25">
        <v>8</v>
      </c>
      <c r="D66" s="25"/>
      <c r="E66" s="25">
        <v>8</v>
      </c>
      <c r="F66" s="25"/>
      <c r="G66" s="25">
        <v>7</v>
      </c>
      <c r="H66" s="25">
        <v>7</v>
      </c>
      <c r="I66" s="25"/>
      <c r="J66" s="25"/>
      <c r="K66" s="25">
        <v>7</v>
      </c>
      <c r="L66" s="25"/>
      <c r="M66" s="25"/>
      <c r="N66" s="25"/>
      <c r="O66" s="25"/>
      <c r="P66" s="25"/>
      <c r="Q66" s="25"/>
      <c r="R66" s="25"/>
      <c r="S66" s="25"/>
      <c r="T66" s="31"/>
    </row>
    <row r="67" ht="16.5" outlineLevel="1" spans="1:20">
      <c r="A67" s="23" t="s">
        <v>524</v>
      </c>
      <c r="B67" s="24" t="s">
        <v>525</v>
      </c>
      <c r="C67" s="25">
        <v>86</v>
      </c>
      <c r="D67" s="25"/>
      <c r="E67" s="25">
        <v>86</v>
      </c>
      <c r="F67" s="25"/>
      <c r="G67" s="25">
        <v>117</v>
      </c>
      <c r="H67" s="25">
        <v>77</v>
      </c>
      <c r="I67" s="25"/>
      <c r="J67" s="25"/>
      <c r="K67" s="25">
        <v>77</v>
      </c>
      <c r="L67" s="25"/>
      <c r="M67" s="25"/>
      <c r="N67" s="25"/>
      <c r="O67" s="25"/>
      <c r="P67" s="25">
        <v>1</v>
      </c>
      <c r="Q67" s="25">
        <v>39</v>
      </c>
      <c r="R67" s="25">
        <v>3</v>
      </c>
      <c r="S67" s="25"/>
      <c r="T67" s="31"/>
    </row>
    <row r="68" ht="16.5" outlineLevel="1" spans="1:20">
      <c r="A68" s="23" t="s">
        <v>526</v>
      </c>
      <c r="B68" s="24" t="s">
        <v>527</v>
      </c>
      <c r="C68" s="25">
        <v>27</v>
      </c>
      <c r="D68" s="25"/>
      <c r="E68" s="25">
        <v>27</v>
      </c>
      <c r="F68" s="25"/>
      <c r="G68" s="25">
        <v>19</v>
      </c>
      <c r="H68" s="25">
        <v>19</v>
      </c>
      <c r="I68" s="25"/>
      <c r="J68" s="25"/>
      <c r="K68" s="25">
        <v>19</v>
      </c>
      <c r="L68" s="25"/>
      <c r="M68" s="25"/>
      <c r="N68" s="25"/>
      <c r="O68" s="25"/>
      <c r="P68" s="25"/>
      <c r="Q68" s="25"/>
      <c r="R68" s="25"/>
      <c r="S68" s="25"/>
      <c r="T68" s="31"/>
    </row>
    <row r="69" ht="16.5" outlineLevel="1" spans="1:20">
      <c r="A69" s="23" t="s">
        <v>528</v>
      </c>
      <c r="B69" s="24" t="s">
        <v>529</v>
      </c>
      <c r="C69" s="25">
        <v>1350</v>
      </c>
      <c r="D69" s="25"/>
      <c r="E69" s="25">
        <v>1350</v>
      </c>
      <c r="F69" s="25"/>
      <c r="G69" s="25">
        <v>1026</v>
      </c>
      <c r="H69" s="25">
        <v>1023</v>
      </c>
      <c r="I69" s="25"/>
      <c r="J69" s="25"/>
      <c r="K69" s="25"/>
      <c r="L69" s="25">
        <v>1023</v>
      </c>
      <c r="M69" s="25"/>
      <c r="N69" s="25"/>
      <c r="O69" s="25"/>
      <c r="P69" s="25">
        <v>3</v>
      </c>
      <c r="Q69" s="25"/>
      <c r="R69" s="25"/>
      <c r="S69" s="25"/>
      <c r="T69" s="31"/>
    </row>
    <row r="70" ht="16.5" outlineLevel="1" spans="1:20">
      <c r="A70" s="23" t="s">
        <v>530</v>
      </c>
      <c r="B70" s="24" t="s">
        <v>531</v>
      </c>
      <c r="C70" s="25">
        <v>70</v>
      </c>
      <c r="D70" s="25"/>
      <c r="E70" s="25">
        <v>70</v>
      </c>
      <c r="F70" s="25"/>
      <c r="G70" s="25">
        <v>149</v>
      </c>
      <c r="H70" s="25">
        <v>78</v>
      </c>
      <c r="I70" s="25"/>
      <c r="J70" s="25"/>
      <c r="K70" s="25"/>
      <c r="L70" s="25">
        <v>78</v>
      </c>
      <c r="M70" s="25"/>
      <c r="N70" s="25"/>
      <c r="O70" s="25"/>
      <c r="P70" s="25"/>
      <c r="Q70" s="25">
        <v>71</v>
      </c>
      <c r="R70" s="25"/>
      <c r="S70" s="25"/>
      <c r="T70" s="31"/>
    </row>
    <row r="71" ht="16.5" outlineLevel="1" spans="1:20">
      <c r="A71" s="23" t="s">
        <v>532</v>
      </c>
      <c r="B71" s="24" t="s">
        <v>533</v>
      </c>
      <c r="C71" s="25">
        <v>80</v>
      </c>
      <c r="D71" s="25"/>
      <c r="E71" s="25">
        <v>80</v>
      </c>
      <c r="F71" s="25"/>
      <c r="G71" s="25">
        <v>93</v>
      </c>
      <c r="H71" s="25">
        <v>62</v>
      </c>
      <c r="I71" s="25"/>
      <c r="J71" s="25"/>
      <c r="K71" s="25"/>
      <c r="L71" s="25">
        <v>62</v>
      </c>
      <c r="M71" s="25"/>
      <c r="N71" s="25"/>
      <c r="O71" s="25"/>
      <c r="P71" s="25"/>
      <c r="Q71" s="25">
        <v>31</v>
      </c>
      <c r="R71" s="25"/>
      <c r="S71" s="25"/>
      <c r="T71" s="31"/>
    </row>
    <row r="72" ht="16.5" outlineLevel="1" spans="1:20">
      <c r="A72" s="23" t="s">
        <v>534</v>
      </c>
      <c r="B72" s="24" t="s">
        <v>535</v>
      </c>
      <c r="C72" s="25">
        <v>100</v>
      </c>
      <c r="D72" s="25"/>
      <c r="E72" s="25">
        <v>100</v>
      </c>
      <c r="F72" s="25"/>
      <c r="G72" s="25">
        <v>151</v>
      </c>
      <c r="H72" s="25">
        <v>99</v>
      </c>
      <c r="I72" s="25"/>
      <c r="J72" s="25"/>
      <c r="K72" s="25"/>
      <c r="L72" s="25">
        <v>99</v>
      </c>
      <c r="M72" s="25"/>
      <c r="N72" s="25"/>
      <c r="O72" s="25"/>
      <c r="P72" s="25"/>
      <c r="Q72" s="25">
        <v>52</v>
      </c>
      <c r="R72" s="25"/>
      <c r="S72" s="25"/>
      <c r="T72" s="33"/>
    </row>
    <row r="73" ht="16.5" outlineLevel="1" spans="1:20">
      <c r="A73" s="23" t="s">
        <v>536</v>
      </c>
      <c r="B73" s="24" t="s">
        <v>537</v>
      </c>
      <c r="C73" s="25">
        <v>90</v>
      </c>
      <c r="D73" s="25"/>
      <c r="E73" s="25">
        <v>90</v>
      </c>
      <c r="F73" s="25"/>
      <c r="G73" s="25">
        <v>148</v>
      </c>
      <c r="H73" s="25">
        <v>86</v>
      </c>
      <c r="I73" s="25"/>
      <c r="J73" s="25"/>
      <c r="K73" s="25"/>
      <c r="L73" s="25">
        <v>86</v>
      </c>
      <c r="M73" s="25"/>
      <c r="N73" s="25"/>
      <c r="O73" s="25"/>
      <c r="P73" s="25"/>
      <c r="Q73" s="25">
        <v>62</v>
      </c>
      <c r="R73" s="25"/>
      <c r="S73" s="25"/>
      <c r="T73" s="33"/>
    </row>
    <row r="74" ht="16.5" outlineLevel="1" spans="1:20">
      <c r="A74" s="23" t="s">
        <v>538</v>
      </c>
      <c r="B74" s="24" t="s">
        <v>539</v>
      </c>
      <c r="C74" s="25">
        <v>60</v>
      </c>
      <c r="D74" s="25"/>
      <c r="E74" s="25">
        <v>60</v>
      </c>
      <c r="F74" s="25"/>
      <c r="G74" s="25">
        <v>88</v>
      </c>
      <c r="H74" s="25">
        <v>57</v>
      </c>
      <c r="I74" s="25"/>
      <c r="J74" s="25"/>
      <c r="K74" s="25"/>
      <c r="L74" s="25">
        <v>57</v>
      </c>
      <c r="M74" s="25"/>
      <c r="N74" s="25"/>
      <c r="O74" s="25"/>
      <c r="P74" s="25"/>
      <c r="Q74" s="25">
        <v>31</v>
      </c>
      <c r="R74" s="25"/>
      <c r="S74" s="25"/>
      <c r="T74" s="33"/>
    </row>
    <row r="75" ht="16.5" outlineLevel="1" spans="1:20">
      <c r="A75" s="23" t="s">
        <v>540</v>
      </c>
      <c r="B75" s="24" t="s">
        <v>541</v>
      </c>
      <c r="C75" s="25">
        <v>65</v>
      </c>
      <c r="D75" s="25"/>
      <c r="E75" s="25">
        <v>65</v>
      </c>
      <c r="F75" s="25"/>
      <c r="G75" s="25">
        <v>100</v>
      </c>
      <c r="H75" s="25">
        <v>65</v>
      </c>
      <c r="I75" s="25"/>
      <c r="J75" s="25"/>
      <c r="K75" s="25"/>
      <c r="L75" s="25">
        <v>65</v>
      </c>
      <c r="M75" s="25"/>
      <c r="N75" s="25"/>
      <c r="O75" s="25"/>
      <c r="P75" s="25"/>
      <c r="Q75" s="25">
        <v>35</v>
      </c>
      <c r="R75" s="25"/>
      <c r="S75" s="25"/>
      <c r="T75" s="33"/>
    </row>
    <row r="76" ht="16.5" outlineLevel="1" spans="1:20">
      <c r="A76" s="23" t="s">
        <v>542</v>
      </c>
      <c r="B76" s="24" t="s">
        <v>543</v>
      </c>
      <c r="C76" s="25">
        <v>60</v>
      </c>
      <c r="D76" s="25"/>
      <c r="E76" s="25">
        <v>60</v>
      </c>
      <c r="F76" s="25"/>
      <c r="G76" s="25">
        <v>80</v>
      </c>
      <c r="H76" s="25">
        <v>56</v>
      </c>
      <c r="I76" s="25"/>
      <c r="J76" s="25"/>
      <c r="K76" s="25"/>
      <c r="L76" s="25">
        <v>56</v>
      </c>
      <c r="M76" s="25"/>
      <c r="N76" s="25"/>
      <c r="O76" s="25"/>
      <c r="P76" s="25"/>
      <c r="Q76" s="25">
        <v>24</v>
      </c>
      <c r="R76" s="25"/>
      <c r="S76" s="25"/>
      <c r="T76" s="33"/>
    </row>
    <row r="77" ht="16.5" outlineLevel="1" spans="1:20">
      <c r="A77" s="23" t="s">
        <v>544</v>
      </c>
      <c r="B77" s="24" t="s">
        <v>545</v>
      </c>
      <c r="C77" s="25">
        <v>60</v>
      </c>
      <c r="D77" s="25"/>
      <c r="E77" s="25">
        <v>60</v>
      </c>
      <c r="F77" s="25"/>
      <c r="G77" s="25">
        <v>97</v>
      </c>
      <c r="H77" s="25">
        <v>57</v>
      </c>
      <c r="I77" s="25"/>
      <c r="J77" s="25"/>
      <c r="K77" s="25"/>
      <c r="L77" s="25">
        <v>57</v>
      </c>
      <c r="M77" s="25"/>
      <c r="N77" s="25"/>
      <c r="O77" s="25"/>
      <c r="P77" s="25"/>
      <c r="Q77" s="25">
        <v>40</v>
      </c>
      <c r="R77" s="25"/>
      <c r="S77" s="25"/>
      <c r="T77" s="33"/>
    </row>
    <row r="78" ht="16.5" outlineLevel="1" spans="1:20">
      <c r="A78" s="23" t="s">
        <v>546</v>
      </c>
      <c r="B78" s="24" t="s">
        <v>547</v>
      </c>
      <c r="C78" s="25">
        <v>195</v>
      </c>
      <c r="D78" s="25"/>
      <c r="E78" s="25">
        <v>195</v>
      </c>
      <c r="F78" s="25"/>
      <c r="G78" s="25">
        <v>286</v>
      </c>
      <c r="H78" s="25">
        <v>188</v>
      </c>
      <c r="I78" s="25"/>
      <c r="J78" s="25"/>
      <c r="K78" s="25"/>
      <c r="L78" s="25">
        <v>188</v>
      </c>
      <c r="M78" s="25"/>
      <c r="N78" s="25"/>
      <c r="O78" s="25"/>
      <c r="P78" s="25">
        <v>1</v>
      </c>
      <c r="Q78" s="25">
        <v>97</v>
      </c>
      <c r="R78" s="25"/>
      <c r="S78" s="25"/>
      <c r="T78" s="33"/>
    </row>
    <row r="79" ht="16.5" outlineLevel="1" spans="1:20">
      <c r="A79" s="23" t="s">
        <v>548</v>
      </c>
      <c r="B79" s="24" t="s">
        <v>549</v>
      </c>
      <c r="C79" s="25">
        <v>60</v>
      </c>
      <c r="D79" s="25"/>
      <c r="E79" s="25">
        <v>60</v>
      </c>
      <c r="F79" s="25"/>
      <c r="G79" s="25">
        <v>76</v>
      </c>
      <c r="H79" s="25">
        <v>54</v>
      </c>
      <c r="I79" s="25"/>
      <c r="J79" s="25"/>
      <c r="K79" s="25"/>
      <c r="L79" s="25">
        <v>54</v>
      </c>
      <c r="M79" s="25"/>
      <c r="N79" s="25"/>
      <c r="O79" s="25"/>
      <c r="P79" s="25"/>
      <c r="Q79" s="25">
        <v>22</v>
      </c>
      <c r="R79" s="25"/>
      <c r="S79" s="25"/>
      <c r="T79" s="33"/>
    </row>
    <row r="80" ht="16.5" outlineLevel="1" spans="1:20">
      <c r="A80" s="23" t="s">
        <v>550</v>
      </c>
      <c r="B80" s="24" t="s">
        <v>551</v>
      </c>
      <c r="C80" s="25">
        <v>65</v>
      </c>
      <c r="D80" s="25"/>
      <c r="E80" s="25">
        <v>65</v>
      </c>
      <c r="F80" s="25"/>
      <c r="G80" s="25">
        <v>96</v>
      </c>
      <c r="H80" s="25">
        <v>63</v>
      </c>
      <c r="I80" s="25"/>
      <c r="J80" s="25"/>
      <c r="K80" s="25"/>
      <c r="L80" s="25">
        <v>63</v>
      </c>
      <c r="M80" s="25"/>
      <c r="N80" s="25"/>
      <c r="O80" s="25"/>
      <c r="P80" s="25"/>
      <c r="Q80" s="25">
        <v>33</v>
      </c>
      <c r="R80" s="25"/>
      <c r="S80" s="25"/>
      <c r="T80" s="33"/>
    </row>
    <row r="81" ht="16.5" outlineLevel="1" spans="1:20">
      <c r="A81" s="23" t="s">
        <v>552</v>
      </c>
      <c r="B81" s="24" t="s">
        <v>553</v>
      </c>
      <c r="C81" s="25">
        <v>70</v>
      </c>
      <c r="D81" s="25"/>
      <c r="E81" s="25">
        <v>70</v>
      </c>
      <c r="F81" s="25"/>
      <c r="G81" s="25">
        <v>147</v>
      </c>
      <c r="H81" s="25">
        <v>77</v>
      </c>
      <c r="I81" s="25"/>
      <c r="J81" s="25"/>
      <c r="K81" s="25"/>
      <c r="L81" s="25">
        <v>77</v>
      </c>
      <c r="M81" s="25"/>
      <c r="N81" s="25"/>
      <c r="O81" s="25"/>
      <c r="P81" s="25"/>
      <c r="Q81" s="25">
        <v>70</v>
      </c>
      <c r="R81" s="25"/>
      <c r="S81" s="25">
        <v>1</v>
      </c>
      <c r="T81" s="33"/>
    </row>
    <row r="82" ht="16.5" outlineLevel="1" spans="1:20">
      <c r="A82" s="23" t="s">
        <v>554</v>
      </c>
      <c r="B82" s="24" t="s">
        <v>555</v>
      </c>
      <c r="C82" s="25">
        <v>60</v>
      </c>
      <c r="D82" s="25"/>
      <c r="E82" s="25">
        <v>60</v>
      </c>
      <c r="F82" s="25"/>
      <c r="G82" s="25">
        <v>88</v>
      </c>
      <c r="H82" s="25">
        <v>59</v>
      </c>
      <c r="I82" s="25"/>
      <c r="J82" s="25"/>
      <c r="K82" s="25"/>
      <c r="L82" s="25">
        <v>59</v>
      </c>
      <c r="M82" s="25"/>
      <c r="N82" s="25"/>
      <c r="O82" s="25"/>
      <c r="P82" s="25"/>
      <c r="Q82" s="25">
        <v>29</v>
      </c>
      <c r="R82" s="25"/>
      <c r="S82" s="25"/>
      <c r="T82" s="33"/>
    </row>
    <row r="83" ht="16.5" outlineLevel="1" spans="1:20">
      <c r="A83" s="23" t="s">
        <v>556</v>
      </c>
      <c r="B83" s="24" t="s">
        <v>557</v>
      </c>
      <c r="C83" s="25">
        <v>7</v>
      </c>
      <c r="D83" s="25"/>
      <c r="E83" s="25">
        <v>7</v>
      </c>
      <c r="F83" s="25"/>
      <c r="G83" s="25">
        <v>5</v>
      </c>
      <c r="H83" s="25">
        <v>5</v>
      </c>
      <c r="I83" s="25"/>
      <c r="J83" s="25"/>
      <c r="K83" s="25"/>
      <c r="L83" s="25">
        <v>5</v>
      </c>
      <c r="M83" s="25"/>
      <c r="N83" s="25"/>
      <c r="O83" s="25"/>
      <c r="P83" s="25"/>
      <c r="Q83" s="25"/>
      <c r="R83" s="25"/>
      <c r="S83" s="25"/>
      <c r="T83" s="33"/>
    </row>
    <row r="84" ht="16.5" outlineLevel="1" spans="1:20">
      <c r="A84" s="23" t="s">
        <v>558</v>
      </c>
      <c r="B84" s="24" t="s">
        <v>559</v>
      </c>
      <c r="C84" s="25">
        <v>50</v>
      </c>
      <c r="D84" s="25"/>
      <c r="E84" s="25">
        <v>50</v>
      </c>
      <c r="F84" s="25"/>
      <c r="G84" s="25">
        <v>38</v>
      </c>
      <c r="H84" s="25">
        <v>38</v>
      </c>
      <c r="I84" s="25"/>
      <c r="J84" s="25"/>
      <c r="K84" s="25"/>
      <c r="L84" s="25">
        <v>38</v>
      </c>
      <c r="M84" s="25"/>
      <c r="N84" s="25"/>
      <c r="O84" s="25"/>
      <c r="P84" s="25"/>
      <c r="Q84" s="25"/>
      <c r="R84" s="25"/>
      <c r="S84" s="25"/>
      <c r="T84" s="33"/>
    </row>
    <row r="85" ht="16.5" outlineLevel="1" spans="1:20">
      <c r="A85" s="23" t="s">
        <v>560</v>
      </c>
      <c r="B85" s="24" t="s">
        <v>561</v>
      </c>
      <c r="C85" s="25">
        <v>19</v>
      </c>
      <c r="D85" s="25">
        <v>7</v>
      </c>
      <c r="E85" s="25">
        <v>12</v>
      </c>
      <c r="F85" s="25"/>
      <c r="G85" s="25">
        <v>21</v>
      </c>
      <c r="H85" s="25">
        <v>21</v>
      </c>
      <c r="I85" s="25">
        <v>9</v>
      </c>
      <c r="J85" s="25"/>
      <c r="K85" s="25">
        <v>12</v>
      </c>
      <c r="L85" s="25"/>
      <c r="M85" s="25"/>
      <c r="N85" s="25"/>
      <c r="O85" s="25"/>
      <c r="P85" s="25"/>
      <c r="Q85" s="25"/>
      <c r="R85" s="25"/>
      <c r="S85" s="25"/>
      <c r="T85" s="33"/>
    </row>
    <row r="86" ht="16.5" outlineLevel="1" spans="1:20">
      <c r="A86" s="23" t="s">
        <v>562</v>
      </c>
      <c r="B86" s="24" t="s">
        <v>563</v>
      </c>
      <c r="C86" s="25">
        <v>5</v>
      </c>
      <c r="D86" s="25"/>
      <c r="E86" s="25">
        <v>5</v>
      </c>
      <c r="F86" s="25"/>
      <c r="G86" s="25">
        <v>4</v>
      </c>
      <c r="H86" s="25">
        <v>4</v>
      </c>
      <c r="I86" s="25">
        <v>1</v>
      </c>
      <c r="J86" s="25"/>
      <c r="K86" s="25">
        <v>3</v>
      </c>
      <c r="L86" s="25"/>
      <c r="M86" s="25"/>
      <c r="N86" s="25"/>
      <c r="O86" s="25"/>
      <c r="P86" s="25"/>
      <c r="Q86" s="25"/>
      <c r="R86" s="25"/>
      <c r="S86" s="25"/>
      <c r="T86" s="33"/>
    </row>
    <row r="87" s="6" customFormat="1" ht="20.1" customHeight="1" spans="1:20">
      <c r="A87" s="20"/>
      <c r="B87" s="21" t="s">
        <v>564</v>
      </c>
      <c r="C87" s="22">
        <v>872</v>
      </c>
      <c r="D87" s="22">
        <v>129</v>
      </c>
      <c r="E87" s="22">
        <v>740</v>
      </c>
      <c r="F87" s="22">
        <v>3</v>
      </c>
      <c r="G87" s="22">
        <v>1397</v>
      </c>
      <c r="H87" s="22">
        <v>851</v>
      </c>
      <c r="I87" s="22">
        <v>118</v>
      </c>
      <c r="J87" s="22"/>
      <c r="K87" s="22">
        <v>576</v>
      </c>
      <c r="L87" s="22">
        <v>6</v>
      </c>
      <c r="M87" s="22"/>
      <c r="N87" s="22">
        <v>135</v>
      </c>
      <c r="O87" s="22">
        <v>16</v>
      </c>
      <c r="P87" s="22">
        <v>2</v>
      </c>
      <c r="Q87" s="22">
        <v>544</v>
      </c>
      <c r="R87" s="22">
        <v>59</v>
      </c>
      <c r="S87" s="22"/>
      <c r="T87" s="30"/>
    </row>
    <row r="88" ht="16.5" outlineLevel="1" spans="1:20">
      <c r="A88" s="23" t="s">
        <v>565</v>
      </c>
      <c r="B88" s="24" t="s">
        <v>566</v>
      </c>
      <c r="C88" s="25">
        <v>61</v>
      </c>
      <c r="D88" s="25">
        <v>23</v>
      </c>
      <c r="E88" s="25">
        <v>38</v>
      </c>
      <c r="F88" s="25"/>
      <c r="G88" s="25">
        <v>147</v>
      </c>
      <c r="H88" s="25">
        <v>67</v>
      </c>
      <c r="I88" s="25">
        <v>23</v>
      </c>
      <c r="J88" s="25"/>
      <c r="K88" s="25">
        <v>41</v>
      </c>
      <c r="L88" s="25"/>
      <c r="M88" s="25"/>
      <c r="N88" s="25"/>
      <c r="O88" s="25">
        <v>3</v>
      </c>
      <c r="P88" s="25"/>
      <c r="Q88" s="25">
        <v>80</v>
      </c>
      <c r="R88" s="25">
        <v>3</v>
      </c>
      <c r="S88" s="25"/>
      <c r="T88" s="31"/>
    </row>
    <row r="89" ht="16.5" outlineLevel="1" spans="1:20">
      <c r="A89" s="23" t="s">
        <v>567</v>
      </c>
      <c r="B89" s="24" t="s">
        <v>568</v>
      </c>
      <c r="C89" s="25">
        <v>180</v>
      </c>
      <c r="D89" s="25">
        <v>21</v>
      </c>
      <c r="E89" s="25">
        <v>156</v>
      </c>
      <c r="F89" s="25">
        <v>3</v>
      </c>
      <c r="G89" s="25">
        <v>283</v>
      </c>
      <c r="H89" s="25">
        <v>167</v>
      </c>
      <c r="I89" s="25">
        <v>20</v>
      </c>
      <c r="J89" s="25"/>
      <c r="K89" s="25">
        <v>141</v>
      </c>
      <c r="L89" s="25"/>
      <c r="M89" s="25"/>
      <c r="N89" s="25"/>
      <c r="O89" s="25">
        <v>6</v>
      </c>
      <c r="P89" s="25"/>
      <c r="Q89" s="25">
        <v>116</v>
      </c>
      <c r="R89" s="25">
        <v>6</v>
      </c>
      <c r="S89" s="25"/>
      <c r="T89" s="31"/>
    </row>
    <row r="90" ht="16.5" outlineLevel="1" spans="1:20">
      <c r="A90" s="23" t="s">
        <v>569</v>
      </c>
      <c r="B90" s="24" t="s">
        <v>570</v>
      </c>
      <c r="C90" s="25">
        <v>17</v>
      </c>
      <c r="D90" s="25"/>
      <c r="E90" s="25">
        <v>17</v>
      </c>
      <c r="F90" s="25"/>
      <c r="G90" s="25">
        <v>16</v>
      </c>
      <c r="H90" s="25">
        <v>16</v>
      </c>
      <c r="I90" s="25"/>
      <c r="J90" s="25"/>
      <c r="K90" s="25">
        <v>16</v>
      </c>
      <c r="L90" s="25"/>
      <c r="M90" s="25"/>
      <c r="N90" s="25"/>
      <c r="O90" s="25"/>
      <c r="P90" s="25"/>
      <c r="Q90" s="25"/>
      <c r="R90" s="25"/>
      <c r="S90" s="25"/>
      <c r="T90" s="31"/>
    </row>
    <row r="91" ht="16.5" outlineLevel="1" spans="1:20">
      <c r="A91" s="23" t="s">
        <v>571</v>
      </c>
      <c r="B91" s="24" t="s">
        <v>572</v>
      </c>
      <c r="C91" s="25">
        <v>6</v>
      </c>
      <c r="D91" s="25"/>
      <c r="E91" s="25">
        <v>6</v>
      </c>
      <c r="F91" s="25"/>
      <c r="G91" s="25">
        <v>15</v>
      </c>
      <c r="H91" s="25">
        <v>6</v>
      </c>
      <c r="I91" s="25"/>
      <c r="J91" s="25"/>
      <c r="K91" s="25"/>
      <c r="L91" s="25">
        <v>6</v>
      </c>
      <c r="M91" s="25"/>
      <c r="N91" s="25"/>
      <c r="O91" s="25"/>
      <c r="P91" s="25"/>
      <c r="Q91" s="25">
        <v>9</v>
      </c>
      <c r="R91" s="25"/>
      <c r="S91" s="25"/>
      <c r="T91" s="31"/>
    </row>
    <row r="92" ht="16.5" outlineLevel="1" spans="1:20">
      <c r="A92" s="23" t="s">
        <v>573</v>
      </c>
      <c r="B92" s="24" t="s">
        <v>574</v>
      </c>
      <c r="C92" s="25">
        <v>33</v>
      </c>
      <c r="D92" s="25">
        <v>21</v>
      </c>
      <c r="E92" s="25">
        <v>12</v>
      </c>
      <c r="F92" s="25"/>
      <c r="G92" s="25">
        <v>55</v>
      </c>
      <c r="H92" s="25">
        <v>26</v>
      </c>
      <c r="I92" s="25">
        <v>20</v>
      </c>
      <c r="J92" s="25"/>
      <c r="K92" s="25">
        <v>2</v>
      </c>
      <c r="L92" s="25"/>
      <c r="M92" s="25"/>
      <c r="N92" s="25">
        <v>2</v>
      </c>
      <c r="O92" s="25">
        <v>2</v>
      </c>
      <c r="P92" s="25"/>
      <c r="Q92" s="25">
        <v>29</v>
      </c>
      <c r="R92" s="25"/>
      <c r="S92" s="25"/>
      <c r="T92" s="31"/>
    </row>
    <row r="93" ht="16.5" outlineLevel="1" spans="1:20">
      <c r="A93" s="23" t="s">
        <v>575</v>
      </c>
      <c r="B93" s="24" t="s">
        <v>576</v>
      </c>
      <c r="C93" s="25">
        <v>5</v>
      </c>
      <c r="D93" s="25"/>
      <c r="E93" s="25">
        <v>5</v>
      </c>
      <c r="F93" s="25"/>
      <c r="G93" s="25">
        <v>23</v>
      </c>
      <c r="H93" s="25">
        <v>23</v>
      </c>
      <c r="I93" s="25"/>
      <c r="J93" s="25"/>
      <c r="K93" s="25">
        <v>3</v>
      </c>
      <c r="L93" s="25"/>
      <c r="M93" s="25"/>
      <c r="N93" s="25">
        <v>20</v>
      </c>
      <c r="O93" s="25"/>
      <c r="P93" s="25"/>
      <c r="Q93" s="25"/>
      <c r="R93" s="25">
        <v>3</v>
      </c>
      <c r="S93" s="25"/>
      <c r="T93" s="31"/>
    </row>
    <row r="94" ht="16.5" outlineLevel="1" spans="1:20">
      <c r="A94" s="23" t="s">
        <v>577</v>
      </c>
      <c r="B94" s="24" t="s">
        <v>578</v>
      </c>
      <c r="C94" s="25">
        <v>5</v>
      </c>
      <c r="D94" s="25"/>
      <c r="E94" s="25">
        <v>5</v>
      </c>
      <c r="F94" s="25"/>
      <c r="G94" s="25">
        <v>5</v>
      </c>
      <c r="H94" s="25">
        <v>5</v>
      </c>
      <c r="I94" s="25"/>
      <c r="J94" s="25"/>
      <c r="K94" s="25">
        <v>5</v>
      </c>
      <c r="L94" s="25"/>
      <c r="M94" s="25"/>
      <c r="N94" s="25"/>
      <c r="O94" s="25"/>
      <c r="P94" s="25"/>
      <c r="Q94" s="25"/>
      <c r="R94" s="25"/>
      <c r="S94" s="25"/>
      <c r="T94" s="31"/>
    </row>
    <row r="95" ht="20.1" customHeight="1" outlineLevel="1" spans="1:20">
      <c r="A95" s="23" t="s">
        <v>579</v>
      </c>
      <c r="B95" s="24" t="s">
        <v>580</v>
      </c>
      <c r="C95" s="25">
        <v>6</v>
      </c>
      <c r="D95" s="25"/>
      <c r="E95" s="25">
        <v>6</v>
      </c>
      <c r="F95" s="25"/>
      <c r="G95" s="25">
        <v>10</v>
      </c>
      <c r="H95" s="25">
        <v>10</v>
      </c>
      <c r="I95" s="25"/>
      <c r="J95" s="25"/>
      <c r="K95" s="25">
        <v>4</v>
      </c>
      <c r="L95" s="25"/>
      <c r="M95" s="25"/>
      <c r="N95" s="25">
        <v>6</v>
      </c>
      <c r="O95" s="25"/>
      <c r="P95" s="25"/>
      <c r="Q95" s="25"/>
      <c r="R95" s="25"/>
      <c r="S95" s="25"/>
      <c r="T95" s="31"/>
    </row>
    <row r="96" ht="16.5" outlineLevel="1" spans="1:20">
      <c r="A96" s="23" t="s">
        <v>581</v>
      </c>
      <c r="B96" s="24" t="s">
        <v>582</v>
      </c>
      <c r="C96" s="25">
        <v>45</v>
      </c>
      <c r="D96" s="25"/>
      <c r="E96" s="25">
        <v>45</v>
      </c>
      <c r="F96" s="25"/>
      <c r="G96" s="25">
        <v>55</v>
      </c>
      <c r="H96" s="25">
        <v>39</v>
      </c>
      <c r="I96" s="25"/>
      <c r="J96" s="25"/>
      <c r="K96" s="25">
        <v>39</v>
      </c>
      <c r="L96" s="25"/>
      <c r="M96" s="25"/>
      <c r="N96" s="25"/>
      <c r="O96" s="25"/>
      <c r="P96" s="25"/>
      <c r="Q96" s="25">
        <v>16</v>
      </c>
      <c r="R96" s="25"/>
      <c r="S96" s="25"/>
      <c r="T96" s="31"/>
    </row>
    <row r="97" ht="16.5" outlineLevel="1" spans="1:20">
      <c r="A97" s="23" t="s">
        <v>583</v>
      </c>
      <c r="B97" s="24" t="s">
        <v>584</v>
      </c>
      <c r="C97" s="25">
        <v>41</v>
      </c>
      <c r="D97" s="25"/>
      <c r="E97" s="25">
        <v>41</v>
      </c>
      <c r="F97" s="25"/>
      <c r="G97" s="25">
        <v>96</v>
      </c>
      <c r="H97" s="25">
        <v>39</v>
      </c>
      <c r="I97" s="25"/>
      <c r="J97" s="25"/>
      <c r="K97" s="25">
        <v>39</v>
      </c>
      <c r="L97" s="25"/>
      <c r="M97" s="25"/>
      <c r="N97" s="25"/>
      <c r="O97" s="25"/>
      <c r="P97" s="25"/>
      <c r="Q97" s="25">
        <v>57</v>
      </c>
      <c r="R97" s="25">
        <v>1</v>
      </c>
      <c r="S97" s="25"/>
      <c r="T97" s="31"/>
    </row>
    <row r="98" ht="16.5" outlineLevel="1" spans="1:20">
      <c r="A98" s="23" t="s">
        <v>585</v>
      </c>
      <c r="B98" s="24" t="s">
        <v>586</v>
      </c>
      <c r="C98" s="25">
        <v>24</v>
      </c>
      <c r="D98" s="25">
        <v>21</v>
      </c>
      <c r="E98" s="25">
        <v>3</v>
      </c>
      <c r="F98" s="25"/>
      <c r="G98" s="25">
        <v>55</v>
      </c>
      <c r="H98" s="25">
        <v>18</v>
      </c>
      <c r="I98" s="25">
        <v>16</v>
      </c>
      <c r="J98" s="25"/>
      <c r="K98" s="25">
        <v>2</v>
      </c>
      <c r="L98" s="25"/>
      <c r="M98" s="25"/>
      <c r="N98" s="25"/>
      <c r="O98" s="25"/>
      <c r="P98" s="25">
        <v>1</v>
      </c>
      <c r="Q98" s="25">
        <v>36</v>
      </c>
      <c r="R98" s="25"/>
      <c r="S98" s="25"/>
      <c r="T98" s="31"/>
    </row>
    <row r="99" ht="16.5" outlineLevel="1" spans="1:20">
      <c r="A99" s="23" t="s">
        <v>587</v>
      </c>
      <c r="B99" s="24" t="s">
        <v>588</v>
      </c>
      <c r="C99" s="25">
        <v>141</v>
      </c>
      <c r="D99" s="25"/>
      <c r="E99" s="25">
        <v>141</v>
      </c>
      <c r="F99" s="25"/>
      <c r="G99" s="25">
        <v>212</v>
      </c>
      <c r="H99" s="25">
        <v>130</v>
      </c>
      <c r="I99" s="25"/>
      <c r="J99" s="25"/>
      <c r="K99" s="25">
        <v>130</v>
      </c>
      <c r="L99" s="25"/>
      <c r="M99" s="25"/>
      <c r="N99" s="25"/>
      <c r="O99" s="25"/>
      <c r="P99" s="25">
        <v>1</v>
      </c>
      <c r="Q99" s="25">
        <v>81</v>
      </c>
      <c r="R99" s="25">
        <v>6</v>
      </c>
      <c r="S99" s="25"/>
      <c r="T99" s="31"/>
    </row>
    <row r="100" ht="16.5" outlineLevel="1" spans="1:20">
      <c r="A100" s="23" t="s">
        <v>589</v>
      </c>
      <c r="B100" s="24" t="s">
        <v>590</v>
      </c>
      <c r="C100" s="25">
        <v>22</v>
      </c>
      <c r="D100" s="25"/>
      <c r="E100" s="25">
        <v>22</v>
      </c>
      <c r="F100" s="25"/>
      <c r="G100" s="25">
        <v>35</v>
      </c>
      <c r="H100" s="25">
        <v>23</v>
      </c>
      <c r="I100" s="25"/>
      <c r="J100" s="25"/>
      <c r="K100" s="25">
        <v>13</v>
      </c>
      <c r="L100" s="25"/>
      <c r="M100" s="25"/>
      <c r="N100" s="25">
        <v>10</v>
      </c>
      <c r="O100" s="25"/>
      <c r="P100" s="25"/>
      <c r="Q100" s="25">
        <v>12</v>
      </c>
      <c r="R100" s="25">
        <v>3</v>
      </c>
      <c r="S100" s="25"/>
      <c r="T100" s="31"/>
    </row>
    <row r="101" ht="16.5" outlineLevel="1" spans="1:20">
      <c r="A101" s="23" t="s">
        <v>591</v>
      </c>
      <c r="B101" s="24" t="s">
        <v>592</v>
      </c>
      <c r="C101" s="25">
        <v>97</v>
      </c>
      <c r="D101" s="25"/>
      <c r="E101" s="25">
        <v>97</v>
      </c>
      <c r="F101" s="25"/>
      <c r="G101" s="25">
        <v>171</v>
      </c>
      <c r="H101" s="25">
        <v>97</v>
      </c>
      <c r="I101" s="25"/>
      <c r="J101" s="25"/>
      <c r="K101" s="25"/>
      <c r="L101" s="25"/>
      <c r="M101" s="25"/>
      <c r="N101" s="25">
        <v>97</v>
      </c>
      <c r="O101" s="25"/>
      <c r="P101" s="25"/>
      <c r="Q101" s="25">
        <v>74</v>
      </c>
      <c r="R101" s="25">
        <v>36</v>
      </c>
      <c r="S101" s="25"/>
      <c r="T101" s="31"/>
    </row>
    <row r="102" ht="16.5" outlineLevel="1" spans="1:20">
      <c r="A102" s="23" t="s">
        <v>593</v>
      </c>
      <c r="B102" s="24" t="s">
        <v>594</v>
      </c>
      <c r="C102" s="25">
        <v>9</v>
      </c>
      <c r="D102" s="25"/>
      <c r="E102" s="25">
        <v>9</v>
      </c>
      <c r="F102" s="25"/>
      <c r="G102" s="25">
        <v>41</v>
      </c>
      <c r="H102" s="25">
        <v>24</v>
      </c>
      <c r="I102" s="25"/>
      <c r="J102" s="25"/>
      <c r="K102" s="25">
        <v>24</v>
      </c>
      <c r="L102" s="25"/>
      <c r="M102" s="25"/>
      <c r="N102" s="25"/>
      <c r="O102" s="25"/>
      <c r="P102" s="25"/>
      <c r="Q102" s="25">
        <v>17</v>
      </c>
      <c r="R102" s="25"/>
      <c r="S102" s="25"/>
      <c r="T102" s="31"/>
    </row>
    <row r="103" ht="16.5" outlineLevel="1" spans="1:20">
      <c r="A103" s="23" t="s">
        <v>595</v>
      </c>
      <c r="B103" s="24" t="s">
        <v>596</v>
      </c>
      <c r="C103" s="25">
        <v>65</v>
      </c>
      <c r="D103" s="25">
        <v>12</v>
      </c>
      <c r="E103" s="25">
        <v>53</v>
      </c>
      <c r="F103" s="25"/>
      <c r="G103" s="25">
        <v>65</v>
      </c>
      <c r="H103" s="25">
        <v>62</v>
      </c>
      <c r="I103" s="25">
        <v>10</v>
      </c>
      <c r="J103" s="25"/>
      <c r="K103" s="25">
        <v>51</v>
      </c>
      <c r="L103" s="25"/>
      <c r="M103" s="25"/>
      <c r="N103" s="25"/>
      <c r="O103" s="25">
        <v>1</v>
      </c>
      <c r="P103" s="25"/>
      <c r="Q103" s="25">
        <v>3</v>
      </c>
      <c r="R103" s="25"/>
      <c r="S103" s="25"/>
      <c r="T103" s="31"/>
    </row>
    <row r="104" ht="16.5" outlineLevel="1" spans="1:20">
      <c r="A104" s="23" t="s">
        <v>597</v>
      </c>
      <c r="B104" s="24" t="s">
        <v>598</v>
      </c>
      <c r="C104" s="25">
        <v>27</v>
      </c>
      <c r="D104" s="25"/>
      <c r="E104" s="25">
        <v>27</v>
      </c>
      <c r="F104" s="25"/>
      <c r="G104" s="25">
        <v>27</v>
      </c>
      <c r="H104" s="25">
        <v>26</v>
      </c>
      <c r="I104" s="25"/>
      <c r="J104" s="25"/>
      <c r="K104" s="25">
        <v>26</v>
      </c>
      <c r="L104" s="25"/>
      <c r="M104" s="25"/>
      <c r="N104" s="25"/>
      <c r="O104" s="25"/>
      <c r="P104" s="25"/>
      <c r="Q104" s="25">
        <v>1</v>
      </c>
      <c r="R104" s="25"/>
      <c r="S104" s="25"/>
      <c r="T104" s="31"/>
    </row>
    <row r="105" ht="16.5" outlineLevel="1" spans="1:20">
      <c r="A105" s="23" t="s">
        <v>599</v>
      </c>
      <c r="B105" s="24" t="s">
        <v>600</v>
      </c>
      <c r="C105" s="25">
        <v>88</v>
      </c>
      <c r="D105" s="25">
        <v>31</v>
      </c>
      <c r="E105" s="25">
        <v>57</v>
      </c>
      <c r="F105" s="25"/>
      <c r="G105" s="25">
        <v>86</v>
      </c>
      <c r="H105" s="25">
        <v>73</v>
      </c>
      <c r="I105" s="25">
        <v>29</v>
      </c>
      <c r="J105" s="25"/>
      <c r="K105" s="25">
        <v>40</v>
      </c>
      <c r="L105" s="25"/>
      <c r="M105" s="25"/>
      <c r="N105" s="25"/>
      <c r="O105" s="25">
        <v>4</v>
      </c>
      <c r="P105" s="25"/>
      <c r="Q105" s="25">
        <v>13</v>
      </c>
      <c r="R105" s="25">
        <v>1</v>
      </c>
      <c r="S105" s="25"/>
      <c r="T105" s="31"/>
    </row>
    <row r="106" s="6" customFormat="1" ht="20.1" customHeight="1" spans="1:20">
      <c r="A106" s="20"/>
      <c r="B106" s="21" t="s">
        <v>601</v>
      </c>
      <c r="C106" s="22">
        <v>657</v>
      </c>
      <c r="D106" s="22">
        <v>42</v>
      </c>
      <c r="E106" s="22">
        <v>613</v>
      </c>
      <c r="F106" s="22">
        <v>2</v>
      </c>
      <c r="G106" s="22">
        <v>818</v>
      </c>
      <c r="H106" s="22">
        <v>613</v>
      </c>
      <c r="I106" s="22">
        <v>34</v>
      </c>
      <c r="J106" s="22"/>
      <c r="K106" s="22">
        <v>331</v>
      </c>
      <c r="L106" s="22"/>
      <c r="M106" s="22">
        <v>245</v>
      </c>
      <c r="N106" s="22"/>
      <c r="O106" s="22">
        <v>3</v>
      </c>
      <c r="P106" s="22"/>
      <c r="Q106" s="22">
        <v>205</v>
      </c>
      <c r="R106" s="22">
        <v>20</v>
      </c>
      <c r="S106" s="22">
        <v>42</v>
      </c>
      <c r="T106" s="32"/>
    </row>
    <row r="107" ht="16.5" outlineLevel="1" spans="1:20">
      <c r="A107" s="23" t="s">
        <v>602</v>
      </c>
      <c r="B107" s="24" t="s">
        <v>603</v>
      </c>
      <c r="C107" s="25">
        <v>121</v>
      </c>
      <c r="D107" s="25">
        <v>10</v>
      </c>
      <c r="E107" s="25">
        <v>111</v>
      </c>
      <c r="F107" s="25"/>
      <c r="G107" s="25">
        <v>154</v>
      </c>
      <c r="H107" s="25">
        <v>108</v>
      </c>
      <c r="I107" s="25">
        <v>6</v>
      </c>
      <c r="J107" s="25"/>
      <c r="K107" s="25">
        <v>102</v>
      </c>
      <c r="L107" s="25"/>
      <c r="M107" s="25"/>
      <c r="N107" s="25"/>
      <c r="O107" s="25"/>
      <c r="P107" s="25"/>
      <c r="Q107" s="25">
        <v>46</v>
      </c>
      <c r="R107" s="25"/>
      <c r="S107" s="25"/>
      <c r="T107" s="33"/>
    </row>
    <row r="108" ht="16.5" outlineLevel="1" spans="1:20">
      <c r="A108" s="23" t="s">
        <v>604</v>
      </c>
      <c r="B108" s="24" t="s">
        <v>605</v>
      </c>
      <c r="C108" s="25">
        <v>24</v>
      </c>
      <c r="D108" s="25"/>
      <c r="E108" s="25">
        <v>24</v>
      </c>
      <c r="F108" s="25"/>
      <c r="G108" s="25">
        <v>26</v>
      </c>
      <c r="H108" s="25">
        <v>22</v>
      </c>
      <c r="I108" s="25"/>
      <c r="J108" s="25"/>
      <c r="K108" s="25">
        <v>22</v>
      </c>
      <c r="L108" s="25"/>
      <c r="M108" s="25"/>
      <c r="N108" s="25"/>
      <c r="O108" s="25"/>
      <c r="P108" s="25"/>
      <c r="Q108" s="25">
        <v>4</v>
      </c>
      <c r="R108" s="25"/>
      <c r="S108" s="25"/>
      <c r="T108" s="33"/>
    </row>
    <row r="109" ht="16.5" outlineLevel="1" spans="1:20">
      <c r="A109" s="23" t="s">
        <v>606</v>
      </c>
      <c r="B109" s="24" t="s">
        <v>607</v>
      </c>
      <c r="C109" s="25">
        <v>497</v>
      </c>
      <c r="D109" s="25">
        <v>32</v>
      </c>
      <c r="E109" s="25">
        <v>463</v>
      </c>
      <c r="F109" s="25">
        <v>2</v>
      </c>
      <c r="G109" s="25">
        <v>629</v>
      </c>
      <c r="H109" s="25">
        <v>474</v>
      </c>
      <c r="I109" s="25">
        <v>28</v>
      </c>
      <c r="J109" s="25"/>
      <c r="K109" s="25">
        <v>198</v>
      </c>
      <c r="L109" s="25"/>
      <c r="M109" s="25">
        <v>245</v>
      </c>
      <c r="N109" s="25"/>
      <c r="O109" s="25">
        <v>3</v>
      </c>
      <c r="P109" s="25"/>
      <c r="Q109" s="25">
        <v>155</v>
      </c>
      <c r="R109" s="25">
        <v>20</v>
      </c>
      <c r="S109" s="25">
        <v>42</v>
      </c>
      <c r="T109" s="33"/>
    </row>
    <row r="110" ht="16.5" outlineLevel="1" spans="1:20">
      <c r="A110" s="23" t="s">
        <v>608</v>
      </c>
      <c r="B110" s="24" t="s">
        <v>609</v>
      </c>
      <c r="C110" s="25">
        <v>15</v>
      </c>
      <c r="D110" s="25"/>
      <c r="E110" s="25">
        <v>15</v>
      </c>
      <c r="F110" s="25"/>
      <c r="G110" s="25">
        <v>9</v>
      </c>
      <c r="H110" s="25">
        <v>9</v>
      </c>
      <c r="I110" s="25"/>
      <c r="J110" s="25"/>
      <c r="K110" s="25">
        <v>9</v>
      </c>
      <c r="L110" s="25"/>
      <c r="M110" s="25"/>
      <c r="N110" s="25"/>
      <c r="O110" s="25"/>
      <c r="P110" s="25"/>
      <c r="Q110" s="25"/>
      <c r="R110" s="25"/>
      <c r="S110" s="25"/>
      <c r="T110" s="33"/>
    </row>
    <row r="111" s="6" customFormat="1" ht="20.1" customHeight="1" spans="1:20">
      <c r="A111" s="20"/>
      <c r="B111" s="21" t="s">
        <v>610</v>
      </c>
      <c r="C111" s="22">
        <v>173</v>
      </c>
      <c r="D111" s="22">
        <v>29</v>
      </c>
      <c r="E111" s="22">
        <v>144</v>
      </c>
      <c r="F111" s="22"/>
      <c r="G111" s="22">
        <v>373</v>
      </c>
      <c r="H111" s="22">
        <v>189</v>
      </c>
      <c r="I111" s="22">
        <v>27</v>
      </c>
      <c r="J111" s="22">
        <v>17</v>
      </c>
      <c r="K111" s="22">
        <v>100</v>
      </c>
      <c r="L111" s="22"/>
      <c r="M111" s="22">
        <v>42</v>
      </c>
      <c r="N111" s="22"/>
      <c r="O111" s="22">
        <v>3</v>
      </c>
      <c r="P111" s="22">
        <v>3</v>
      </c>
      <c r="Q111" s="22">
        <v>181</v>
      </c>
      <c r="R111" s="22">
        <v>8</v>
      </c>
      <c r="S111" s="22"/>
      <c r="T111" s="32"/>
    </row>
    <row r="112" ht="16.5" outlineLevel="1" spans="1:20">
      <c r="A112" s="23" t="s">
        <v>611</v>
      </c>
      <c r="B112" s="24" t="s">
        <v>612</v>
      </c>
      <c r="C112" s="25">
        <v>19</v>
      </c>
      <c r="D112" s="25">
        <v>14</v>
      </c>
      <c r="E112" s="25">
        <v>5</v>
      </c>
      <c r="F112" s="25"/>
      <c r="G112" s="25">
        <v>34</v>
      </c>
      <c r="H112" s="25">
        <v>22</v>
      </c>
      <c r="I112" s="25">
        <v>13</v>
      </c>
      <c r="J112" s="25"/>
      <c r="K112" s="25">
        <v>7</v>
      </c>
      <c r="L112" s="25"/>
      <c r="M112" s="25"/>
      <c r="N112" s="25"/>
      <c r="O112" s="25">
        <v>2</v>
      </c>
      <c r="P112" s="25"/>
      <c r="Q112" s="25">
        <v>12</v>
      </c>
      <c r="R112" s="25">
        <v>2</v>
      </c>
      <c r="S112" s="25"/>
      <c r="T112" s="33"/>
    </row>
    <row r="113" ht="16.5" outlineLevel="1" spans="1:20">
      <c r="A113" s="23" t="s">
        <v>613</v>
      </c>
      <c r="B113" s="24" t="s">
        <v>614</v>
      </c>
      <c r="C113" s="25">
        <v>5</v>
      </c>
      <c r="D113" s="25"/>
      <c r="E113" s="25">
        <v>5</v>
      </c>
      <c r="F113" s="25"/>
      <c r="G113" s="25">
        <v>49</v>
      </c>
      <c r="H113" s="25">
        <v>9</v>
      </c>
      <c r="I113" s="25"/>
      <c r="J113" s="25"/>
      <c r="K113" s="25">
        <v>9</v>
      </c>
      <c r="L113" s="25"/>
      <c r="M113" s="25"/>
      <c r="N113" s="25"/>
      <c r="O113" s="25"/>
      <c r="P113" s="25">
        <v>1</v>
      </c>
      <c r="Q113" s="25">
        <v>39</v>
      </c>
      <c r="R113" s="25">
        <v>2</v>
      </c>
      <c r="S113" s="25"/>
      <c r="T113" s="33"/>
    </row>
    <row r="114" ht="16.5" outlineLevel="1" spans="1:20">
      <c r="A114" s="23" t="s">
        <v>615</v>
      </c>
      <c r="B114" s="24" t="s">
        <v>616</v>
      </c>
      <c r="C114" s="25">
        <v>18</v>
      </c>
      <c r="D114" s="25"/>
      <c r="E114" s="25">
        <v>18</v>
      </c>
      <c r="F114" s="25"/>
      <c r="G114" s="25">
        <v>53</v>
      </c>
      <c r="H114" s="25">
        <v>42</v>
      </c>
      <c r="I114" s="25"/>
      <c r="J114" s="25"/>
      <c r="K114" s="25"/>
      <c r="L114" s="25"/>
      <c r="M114" s="25">
        <v>42</v>
      </c>
      <c r="N114" s="25"/>
      <c r="O114" s="25"/>
      <c r="P114" s="25"/>
      <c r="Q114" s="25">
        <v>11</v>
      </c>
      <c r="R114" s="25"/>
      <c r="S114" s="25"/>
      <c r="T114" s="33"/>
    </row>
    <row r="115" ht="16.5" outlineLevel="1" spans="1:20">
      <c r="A115" s="23" t="s">
        <v>617</v>
      </c>
      <c r="B115" s="24" t="s">
        <v>618</v>
      </c>
      <c r="C115" s="25">
        <v>16</v>
      </c>
      <c r="D115" s="25"/>
      <c r="E115" s="25">
        <v>16</v>
      </c>
      <c r="F115" s="25"/>
      <c r="G115" s="25">
        <v>49</v>
      </c>
      <c r="H115" s="25">
        <v>17</v>
      </c>
      <c r="I115" s="25"/>
      <c r="J115" s="25">
        <v>17</v>
      </c>
      <c r="K115" s="25"/>
      <c r="L115" s="25"/>
      <c r="M115" s="25"/>
      <c r="N115" s="25"/>
      <c r="O115" s="25"/>
      <c r="P115" s="25">
        <v>2</v>
      </c>
      <c r="Q115" s="25">
        <v>30</v>
      </c>
      <c r="R115" s="25">
        <v>1</v>
      </c>
      <c r="S115" s="25"/>
      <c r="T115" s="33"/>
    </row>
    <row r="116" ht="16.5" outlineLevel="1" spans="1:20">
      <c r="A116" s="23" t="s">
        <v>619</v>
      </c>
      <c r="B116" s="24" t="s">
        <v>620</v>
      </c>
      <c r="C116" s="25">
        <v>39</v>
      </c>
      <c r="D116" s="25"/>
      <c r="E116" s="25">
        <v>39</v>
      </c>
      <c r="F116" s="25"/>
      <c r="G116" s="25">
        <v>32</v>
      </c>
      <c r="H116" s="25">
        <v>32</v>
      </c>
      <c r="I116" s="25"/>
      <c r="J116" s="25"/>
      <c r="K116" s="25">
        <v>32</v>
      </c>
      <c r="L116" s="25"/>
      <c r="M116" s="25"/>
      <c r="N116" s="25"/>
      <c r="O116" s="25"/>
      <c r="P116" s="25"/>
      <c r="Q116" s="25"/>
      <c r="R116" s="25"/>
      <c r="S116" s="25"/>
      <c r="T116" s="33"/>
    </row>
    <row r="117" ht="16.5" outlineLevel="1" spans="1:20">
      <c r="A117" s="23" t="s">
        <v>621</v>
      </c>
      <c r="B117" s="24" t="s">
        <v>622</v>
      </c>
      <c r="C117" s="25">
        <v>36</v>
      </c>
      <c r="D117" s="25"/>
      <c r="E117" s="25">
        <v>36</v>
      </c>
      <c r="F117" s="25"/>
      <c r="G117" s="25">
        <v>38</v>
      </c>
      <c r="H117" s="25">
        <v>32</v>
      </c>
      <c r="I117" s="25"/>
      <c r="J117" s="25"/>
      <c r="K117" s="25">
        <v>32</v>
      </c>
      <c r="L117" s="25"/>
      <c r="M117" s="25"/>
      <c r="N117" s="25"/>
      <c r="O117" s="25"/>
      <c r="P117" s="25"/>
      <c r="Q117" s="25">
        <v>6</v>
      </c>
      <c r="R117" s="25"/>
      <c r="S117" s="25"/>
      <c r="T117" s="33"/>
    </row>
    <row r="118" ht="16.5" outlineLevel="1" spans="1:20">
      <c r="A118" s="23" t="s">
        <v>623</v>
      </c>
      <c r="B118" s="24" t="s">
        <v>624</v>
      </c>
      <c r="C118" s="25">
        <v>25</v>
      </c>
      <c r="D118" s="25">
        <v>15</v>
      </c>
      <c r="E118" s="25">
        <v>10</v>
      </c>
      <c r="F118" s="25"/>
      <c r="G118" s="25">
        <v>45</v>
      </c>
      <c r="H118" s="25">
        <v>24</v>
      </c>
      <c r="I118" s="25">
        <v>14</v>
      </c>
      <c r="J118" s="25"/>
      <c r="K118" s="25">
        <v>9</v>
      </c>
      <c r="L118" s="25"/>
      <c r="M118" s="25"/>
      <c r="N118" s="25"/>
      <c r="O118" s="25">
        <v>1</v>
      </c>
      <c r="P118" s="25"/>
      <c r="Q118" s="25">
        <v>21</v>
      </c>
      <c r="R118" s="25"/>
      <c r="S118" s="25"/>
      <c r="T118" s="33"/>
    </row>
    <row r="119" ht="16.5" outlineLevel="1" spans="1:20">
      <c r="A119" s="23" t="s">
        <v>625</v>
      </c>
      <c r="B119" s="24" t="s">
        <v>626</v>
      </c>
      <c r="C119" s="25">
        <v>15</v>
      </c>
      <c r="D119" s="25"/>
      <c r="E119" s="25">
        <v>15</v>
      </c>
      <c r="F119" s="25"/>
      <c r="G119" s="25">
        <v>73</v>
      </c>
      <c r="H119" s="25">
        <v>11</v>
      </c>
      <c r="I119" s="25"/>
      <c r="J119" s="25"/>
      <c r="K119" s="25">
        <v>11</v>
      </c>
      <c r="L119" s="25"/>
      <c r="M119" s="25"/>
      <c r="N119" s="25"/>
      <c r="O119" s="25"/>
      <c r="P119" s="25"/>
      <c r="Q119" s="25">
        <v>62</v>
      </c>
      <c r="R119" s="25">
        <v>3</v>
      </c>
      <c r="S119" s="25"/>
      <c r="T119" s="33"/>
    </row>
    <row r="120" s="8" customFormat="1" ht="20.1" customHeight="1" spans="1:20">
      <c r="A120" s="20"/>
      <c r="B120" s="21" t="s">
        <v>627</v>
      </c>
      <c r="C120" s="22">
        <v>6620</v>
      </c>
      <c r="D120" s="22">
        <v>70</v>
      </c>
      <c r="E120" s="22">
        <v>6548</v>
      </c>
      <c r="F120" s="22">
        <v>2</v>
      </c>
      <c r="G120" s="22">
        <v>11767</v>
      </c>
      <c r="H120" s="22">
        <v>7217</v>
      </c>
      <c r="I120" s="22">
        <v>64</v>
      </c>
      <c r="J120" s="22">
        <v>22</v>
      </c>
      <c r="K120" s="22">
        <v>5918</v>
      </c>
      <c r="L120" s="22">
        <v>1207</v>
      </c>
      <c r="M120" s="22"/>
      <c r="N120" s="22">
        <v>1</v>
      </c>
      <c r="O120" s="22">
        <v>5</v>
      </c>
      <c r="P120" s="22">
        <v>6</v>
      </c>
      <c r="Q120" s="22">
        <v>4544</v>
      </c>
      <c r="R120" s="22">
        <v>784</v>
      </c>
      <c r="S120" s="22">
        <v>108</v>
      </c>
      <c r="T120" s="30"/>
    </row>
    <row r="121" ht="16.5" outlineLevel="1" spans="1:20">
      <c r="A121" s="23" t="s">
        <v>628</v>
      </c>
      <c r="B121" s="24" t="s">
        <v>629</v>
      </c>
      <c r="C121" s="25">
        <v>19</v>
      </c>
      <c r="D121" s="25">
        <v>11</v>
      </c>
      <c r="E121" s="25">
        <v>7</v>
      </c>
      <c r="F121" s="25">
        <v>1</v>
      </c>
      <c r="G121" s="25">
        <v>34</v>
      </c>
      <c r="H121" s="25">
        <v>18</v>
      </c>
      <c r="I121" s="25">
        <v>10</v>
      </c>
      <c r="J121" s="25"/>
      <c r="K121" s="25">
        <v>6</v>
      </c>
      <c r="L121" s="25"/>
      <c r="M121" s="25"/>
      <c r="N121" s="25"/>
      <c r="O121" s="25">
        <v>2</v>
      </c>
      <c r="P121" s="25"/>
      <c r="Q121" s="25">
        <v>16</v>
      </c>
      <c r="R121" s="25"/>
      <c r="S121" s="25"/>
      <c r="T121" s="31"/>
    </row>
    <row r="122" ht="16.5" outlineLevel="1" spans="1:20">
      <c r="A122" s="23" t="s">
        <v>630</v>
      </c>
      <c r="B122" s="24" t="s">
        <v>631</v>
      </c>
      <c r="C122" s="25">
        <v>19</v>
      </c>
      <c r="D122" s="25">
        <v>17</v>
      </c>
      <c r="E122" s="25">
        <v>2</v>
      </c>
      <c r="F122" s="25"/>
      <c r="G122" s="25">
        <v>54</v>
      </c>
      <c r="H122" s="25">
        <v>19</v>
      </c>
      <c r="I122" s="25">
        <v>14</v>
      </c>
      <c r="J122" s="25"/>
      <c r="K122" s="25">
        <v>4</v>
      </c>
      <c r="L122" s="25"/>
      <c r="M122" s="25"/>
      <c r="N122" s="25"/>
      <c r="O122" s="25">
        <v>1</v>
      </c>
      <c r="P122" s="25"/>
      <c r="Q122" s="25">
        <v>35</v>
      </c>
      <c r="R122" s="25">
        <v>1</v>
      </c>
      <c r="S122" s="25"/>
      <c r="T122" s="31"/>
    </row>
    <row r="123" ht="16.5" outlineLevel="1" spans="1:20">
      <c r="A123" s="23" t="s">
        <v>632</v>
      </c>
      <c r="B123" s="24" t="s">
        <v>633</v>
      </c>
      <c r="C123" s="25">
        <v>21</v>
      </c>
      <c r="D123" s="25"/>
      <c r="E123" s="25">
        <v>21</v>
      </c>
      <c r="F123" s="25"/>
      <c r="G123" s="25">
        <v>22</v>
      </c>
      <c r="H123" s="25">
        <v>20</v>
      </c>
      <c r="I123" s="25"/>
      <c r="J123" s="25"/>
      <c r="K123" s="25">
        <v>20</v>
      </c>
      <c r="L123" s="25"/>
      <c r="M123" s="25"/>
      <c r="N123" s="25"/>
      <c r="O123" s="25"/>
      <c r="P123" s="25"/>
      <c r="Q123" s="25">
        <v>2</v>
      </c>
      <c r="R123" s="25"/>
      <c r="S123" s="25"/>
      <c r="T123" s="31"/>
    </row>
    <row r="124" s="7" customFormat="1" ht="16.5" outlineLevel="1" spans="1:20">
      <c r="A124" s="23" t="s">
        <v>634</v>
      </c>
      <c r="B124" s="24" t="s">
        <v>635</v>
      </c>
      <c r="C124" s="25">
        <v>21</v>
      </c>
      <c r="D124" s="25"/>
      <c r="E124" s="25">
        <v>21</v>
      </c>
      <c r="F124" s="25"/>
      <c r="G124" s="25">
        <v>27</v>
      </c>
      <c r="H124" s="25">
        <v>17</v>
      </c>
      <c r="I124" s="25"/>
      <c r="J124" s="25"/>
      <c r="K124" s="25">
        <v>17</v>
      </c>
      <c r="L124" s="25"/>
      <c r="M124" s="25"/>
      <c r="N124" s="25"/>
      <c r="O124" s="25"/>
      <c r="P124" s="25"/>
      <c r="Q124" s="25">
        <v>10</v>
      </c>
      <c r="R124" s="25">
        <v>1</v>
      </c>
      <c r="S124" s="25"/>
      <c r="T124" s="31"/>
    </row>
    <row r="125" ht="16.5" outlineLevel="1" spans="1:20">
      <c r="A125" s="23" t="s">
        <v>636</v>
      </c>
      <c r="B125" s="24" t="s">
        <v>637</v>
      </c>
      <c r="C125" s="25">
        <v>8</v>
      </c>
      <c r="D125" s="25"/>
      <c r="E125" s="25">
        <v>8</v>
      </c>
      <c r="F125" s="25"/>
      <c r="G125" s="25">
        <v>6</v>
      </c>
      <c r="H125" s="25">
        <v>4</v>
      </c>
      <c r="I125" s="25"/>
      <c r="J125" s="25"/>
      <c r="K125" s="25"/>
      <c r="L125" s="25">
        <v>4</v>
      </c>
      <c r="M125" s="25"/>
      <c r="N125" s="25"/>
      <c r="O125" s="25"/>
      <c r="P125" s="25"/>
      <c r="Q125" s="25">
        <v>2</v>
      </c>
      <c r="R125" s="25"/>
      <c r="S125" s="25"/>
      <c r="T125" s="31"/>
    </row>
    <row r="126" ht="16.5" outlineLevel="1" spans="1:20">
      <c r="A126" s="23" t="s">
        <v>638</v>
      </c>
      <c r="B126" s="24" t="s">
        <v>639</v>
      </c>
      <c r="C126" s="25">
        <v>15</v>
      </c>
      <c r="D126" s="25"/>
      <c r="E126" s="25">
        <v>15</v>
      </c>
      <c r="F126" s="25"/>
      <c r="G126" s="25">
        <v>28</v>
      </c>
      <c r="H126" s="25">
        <v>15</v>
      </c>
      <c r="I126" s="25"/>
      <c r="J126" s="25"/>
      <c r="K126" s="25">
        <v>15</v>
      </c>
      <c r="L126" s="25"/>
      <c r="M126" s="25"/>
      <c r="N126" s="25"/>
      <c r="O126" s="25"/>
      <c r="P126" s="25"/>
      <c r="Q126" s="25">
        <v>13</v>
      </c>
      <c r="R126" s="25"/>
      <c r="S126" s="25"/>
      <c r="T126" s="31"/>
    </row>
    <row r="127" ht="16.5" outlineLevel="1" spans="1:20">
      <c r="A127" s="23" t="s">
        <v>640</v>
      </c>
      <c r="B127" s="24" t="s">
        <v>641</v>
      </c>
      <c r="C127" s="25">
        <v>45</v>
      </c>
      <c r="D127" s="25"/>
      <c r="E127" s="25">
        <v>45</v>
      </c>
      <c r="F127" s="25"/>
      <c r="G127" s="25">
        <v>69</v>
      </c>
      <c r="H127" s="25">
        <v>37</v>
      </c>
      <c r="I127" s="25"/>
      <c r="J127" s="25"/>
      <c r="K127" s="25"/>
      <c r="L127" s="25">
        <v>37</v>
      </c>
      <c r="M127" s="25"/>
      <c r="N127" s="25"/>
      <c r="O127" s="25"/>
      <c r="P127" s="25"/>
      <c r="Q127" s="25">
        <v>32</v>
      </c>
      <c r="R127" s="25">
        <v>3</v>
      </c>
      <c r="S127" s="25"/>
      <c r="T127" s="31"/>
    </row>
    <row r="128" ht="16.5" outlineLevel="1" spans="1:20">
      <c r="A128" s="23" t="s">
        <v>642</v>
      </c>
      <c r="B128" s="24" t="s">
        <v>643</v>
      </c>
      <c r="C128" s="25">
        <v>8</v>
      </c>
      <c r="D128" s="25"/>
      <c r="E128" s="25">
        <v>8</v>
      </c>
      <c r="F128" s="25"/>
      <c r="G128" s="25">
        <v>14</v>
      </c>
      <c r="H128" s="25">
        <v>8</v>
      </c>
      <c r="I128" s="25"/>
      <c r="J128" s="25"/>
      <c r="K128" s="25">
        <v>8</v>
      </c>
      <c r="L128" s="25"/>
      <c r="M128" s="25"/>
      <c r="N128" s="25"/>
      <c r="O128" s="25"/>
      <c r="P128" s="25"/>
      <c r="Q128" s="25">
        <v>6</v>
      </c>
      <c r="R128" s="25"/>
      <c r="S128" s="25"/>
      <c r="T128" s="31"/>
    </row>
    <row r="129" ht="16.5" outlineLevel="1" spans="1:20">
      <c r="A129" s="23" t="s">
        <v>644</v>
      </c>
      <c r="B129" s="24" t="s">
        <v>645</v>
      </c>
      <c r="C129" s="25">
        <v>15</v>
      </c>
      <c r="D129" s="25"/>
      <c r="E129" s="25">
        <v>15</v>
      </c>
      <c r="F129" s="25"/>
      <c r="G129" s="25">
        <v>18</v>
      </c>
      <c r="H129" s="25">
        <v>16</v>
      </c>
      <c r="I129" s="25"/>
      <c r="J129" s="25"/>
      <c r="K129" s="25">
        <v>16</v>
      </c>
      <c r="L129" s="25"/>
      <c r="M129" s="25"/>
      <c r="N129" s="25"/>
      <c r="O129" s="25"/>
      <c r="P129" s="25"/>
      <c r="Q129" s="25">
        <v>2</v>
      </c>
      <c r="R129" s="25"/>
      <c r="S129" s="25"/>
      <c r="T129" s="31"/>
    </row>
    <row r="130" ht="16.5" outlineLevel="1" spans="1:20">
      <c r="A130" s="23" t="s">
        <v>646</v>
      </c>
      <c r="B130" s="24" t="s">
        <v>647</v>
      </c>
      <c r="C130" s="25">
        <v>94</v>
      </c>
      <c r="D130" s="25"/>
      <c r="E130" s="25">
        <v>94</v>
      </c>
      <c r="F130" s="25"/>
      <c r="G130" s="25">
        <v>133</v>
      </c>
      <c r="H130" s="25">
        <v>92</v>
      </c>
      <c r="I130" s="25"/>
      <c r="J130" s="25"/>
      <c r="K130" s="25">
        <v>92</v>
      </c>
      <c r="L130" s="25"/>
      <c r="M130" s="25"/>
      <c r="N130" s="25"/>
      <c r="O130" s="25"/>
      <c r="P130" s="25"/>
      <c r="Q130" s="25">
        <v>41</v>
      </c>
      <c r="R130" s="25">
        <v>2</v>
      </c>
      <c r="S130" s="25"/>
      <c r="T130" s="31"/>
    </row>
    <row r="131" ht="16.5" outlineLevel="1" spans="1:20">
      <c r="A131" s="23" t="s">
        <v>648</v>
      </c>
      <c r="B131" s="24" t="s">
        <v>649</v>
      </c>
      <c r="C131" s="25">
        <v>21</v>
      </c>
      <c r="D131" s="25">
        <v>21</v>
      </c>
      <c r="E131" s="25"/>
      <c r="F131" s="25"/>
      <c r="G131" s="25">
        <v>39</v>
      </c>
      <c r="H131" s="25">
        <v>16</v>
      </c>
      <c r="I131" s="25">
        <v>15</v>
      </c>
      <c r="J131" s="25"/>
      <c r="K131" s="25">
        <v>1</v>
      </c>
      <c r="L131" s="25"/>
      <c r="M131" s="25"/>
      <c r="N131" s="25"/>
      <c r="O131" s="25"/>
      <c r="P131" s="25"/>
      <c r="Q131" s="25">
        <v>23</v>
      </c>
      <c r="R131" s="25">
        <v>1</v>
      </c>
      <c r="S131" s="25"/>
      <c r="T131" s="31"/>
    </row>
    <row r="132" ht="16.5" outlineLevel="1" spans="1:20">
      <c r="A132" s="23" t="s">
        <v>650</v>
      </c>
      <c r="B132" s="24" t="s">
        <v>651</v>
      </c>
      <c r="C132" s="25">
        <v>12</v>
      </c>
      <c r="D132" s="25"/>
      <c r="E132" s="25">
        <v>12</v>
      </c>
      <c r="F132" s="25"/>
      <c r="G132" s="25">
        <v>22</v>
      </c>
      <c r="H132" s="25">
        <v>8</v>
      </c>
      <c r="I132" s="25"/>
      <c r="J132" s="25"/>
      <c r="K132" s="25">
        <v>8</v>
      </c>
      <c r="L132" s="25"/>
      <c r="M132" s="25"/>
      <c r="N132" s="25"/>
      <c r="O132" s="25"/>
      <c r="P132" s="25"/>
      <c r="Q132" s="25">
        <v>14</v>
      </c>
      <c r="R132" s="25">
        <v>1</v>
      </c>
      <c r="S132" s="25"/>
      <c r="T132" s="31"/>
    </row>
    <row r="133" ht="16.5" outlineLevel="1" spans="1:20">
      <c r="A133" s="23" t="s">
        <v>652</v>
      </c>
      <c r="B133" s="24" t="s">
        <v>653</v>
      </c>
      <c r="C133" s="25">
        <v>12</v>
      </c>
      <c r="D133" s="25"/>
      <c r="E133" s="25">
        <v>12</v>
      </c>
      <c r="F133" s="25"/>
      <c r="G133" s="25">
        <v>18</v>
      </c>
      <c r="H133" s="25">
        <v>7</v>
      </c>
      <c r="I133" s="25"/>
      <c r="J133" s="25"/>
      <c r="K133" s="25">
        <v>7</v>
      </c>
      <c r="L133" s="25"/>
      <c r="M133" s="25"/>
      <c r="N133" s="25"/>
      <c r="O133" s="25"/>
      <c r="P133" s="25"/>
      <c r="Q133" s="25">
        <v>11</v>
      </c>
      <c r="R133" s="25"/>
      <c r="S133" s="25"/>
      <c r="T133" s="31"/>
    </row>
    <row r="134" s="7" customFormat="1" ht="16.5" outlineLevel="1" spans="1:20">
      <c r="A134" s="23" t="s">
        <v>654</v>
      </c>
      <c r="B134" s="24" t="s">
        <v>655</v>
      </c>
      <c r="C134" s="25">
        <v>29</v>
      </c>
      <c r="D134" s="25"/>
      <c r="E134" s="25">
        <v>29</v>
      </c>
      <c r="F134" s="25"/>
      <c r="G134" s="25">
        <v>49</v>
      </c>
      <c r="H134" s="25">
        <v>24</v>
      </c>
      <c r="I134" s="25"/>
      <c r="J134" s="25"/>
      <c r="K134" s="25">
        <v>24</v>
      </c>
      <c r="L134" s="25"/>
      <c r="M134" s="25"/>
      <c r="N134" s="25"/>
      <c r="O134" s="25"/>
      <c r="P134" s="25"/>
      <c r="Q134" s="25">
        <v>25</v>
      </c>
      <c r="R134" s="25"/>
      <c r="S134" s="25"/>
      <c r="T134" s="31"/>
    </row>
    <row r="135" ht="16.5" outlineLevel="1" spans="1:20">
      <c r="A135" s="23" t="s">
        <v>656</v>
      </c>
      <c r="B135" s="24" t="s">
        <v>657</v>
      </c>
      <c r="C135" s="25">
        <v>15</v>
      </c>
      <c r="D135" s="25"/>
      <c r="E135" s="25">
        <v>15</v>
      </c>
      <c r="F135" s="25"/>
      <c r="G135" s="25">
        <v>39</v>
      </c>
      <c r="H135" s="25">
        <v>14</v>
      </c>
      <c r="I135" s="25"/>
      <c r="J135" s="25"/>
      <c r="K135" s="25">
        <v>14</v>
      </c>
      <c r="L135" s="25"/>
      <c r="M135" s="25"/>
      <c r="N135" s="25"/>
      <c r="O135" s="25"/>
      <c r="P135" s="25"/>
      <c r="Q135" s="25">
        <v>25</v>
      </c>
      <c r="R135" s="25">
        <v>1</v>
      </c>
      <c r="S135" s="25"/>
      <c r="T135" s="31"/>
    </row>
    <row r="136" ht="16.5" outlineLevel="1" spans="1:20">
      <c r="A136" s="23" t="s">
        <v>658</v>
      </c>
      <c r="B136" s="24" t="s">
        <v>659</v>
      </c>
      <c r="C136" s="25">
        <v>11</v>
      </c>
      <c r="D136" s="25"/>
      <c r="E136" s="25">
        <v>11</v>
      </c>
      <c r="F136" s="25"/>
      <c r="G136" s="25">
        <v>6</v>
      </c>
      <c r="H136" s="25">
        <v>5</v>
      </c>
      <c r="I136" s="25"/>
      <c r="J136" s="25"/>
      <c r="K136" s="25">
        <v>5</v>
      </c>
      <c r="L136" s="25"/>
      <c r="M136" s="25"/>
      <c r="N136" s="25"/>
      <c r="O136" s="25"/>
      <c r="P136" s="25"/>
      <c r="Q136" s="25">
        <v>1</v>
      </c>
      <c r="R136" s="25"/>
      <c r="S136" s="25"/>
      <c r="T136" s="31"/>
    </row>
    <row r="137" ht="16.5" outlineLevel="1" spans="1:20">
      <c r="A137" s="23" t="s">
        <v>660</v>
      </c>
      <c r="B137" s="24" t="s">
        <v>661</v>
      </c>
      <c r="C137" s="25">
        <v>92</v>
      </c>
      <c r="D137" s="25"/>
      <c r="E137" s="25">
        <v>92</v>
      </c>
      <c r="F137" s="25"/>
      <c r="G137" s="25">
        <v>108</v>
      </c>
      <c r="H137" s="25">
        <v>87</v>
      </c>
      <c r="I137" s="25"/>
      <c r="J137" s="25"/>
      <c r="K137" s="25"/>
      <c r="L137" s="25">
        <v>87</v>
      </c>
      <c r="M137" s="25"/>
      <c r="N137" s="25"/>
      <c r="O137" s="25"/>
      <c r="P137" s="25"/>
      <c r="Q137" s="25">
        <v>21</v>
      </c>
      <c r="R137" s="25">
        <v>1</v>
      </c>
      <c r="S137" s="25">
        <v>86</v>
      </c>
      <c r="T137" s="31"/>
    </row>
    <row r="138" ht="16.5" outlineLevel="1" spans="1:20">
      <c r="A138" s="23" t="s">
        <v>662</v>
      </c>
      <c r="B138" s="24" t="s">
        <v>663</v>
      </c>
      <c r="C138" s="25">
        <v>20</v>
      </c>
      <c r="D138" s="25"/>
      <c r="E138" s="25">
        <v>20</v>
      </c>
      <c r="F138" s="25"/>
      <c r="G138" s="25">
        <v>67</v>
      </c>
      <c r="H138" s="25">
        <v>39</v>
      </c>
      <c r="I138" s="25"/>
      <c r="J138" s="25"/>
      <c r="K138" s="25"/>
      <c r="L138" s="25">
        <v>39</v>
      </c>
      <c r="M138" s="25"/>
      <c r="N138" s="25"/>
      <c r="O138" s="25"/>
      <c r="P138" s="25"/>
      <c r="Q138" s="25">
        <v>28</v>
      </c>
      <c r="R138" s="25">
        <v>4</v>
      </c>
      <c r="S138" s="25"/>
      <c r="T138" s="31"/>
    </row>
    <row r="139" ht="16.5" outlineLevel="1" spans="1:20">
      <c r="A139" s="23" t="s">
        <v>664</v>
      </c>
      <c r="B139" s="24" t="s">
        <v>665</v>
      </c>
      <c r="C139" s="25">
        <v>122</v>
      </c>
      <c r="D139" s="25"/>
      <c r="E139" s="25">
        <v>122</v>
      </c>
      <c r="F139" s="25"/>
      <c r="G139" s="25">
        <v>197</v>
      </c>
      <c r="H139" s="25">
        <v>117</v>
      </c>
      <c r="I139" s="25"/>
      <c r="J139" s="25"/>
      <c r="K139" s="25">
        <v>117</v>
      </c>
      <c r="L139" s="25"/>
      <c r="M139" s="25"/>
      <c r="N139" s="25"/>
      <c r="O139" s="25"/>
      <c r="P139" s="25"/>
      <c r="Q139" s="25">
        <v>80</v>
      </c>
      <c r="R139" s="25">
        <v>5</v>
      </c>
      <c r="S139" s="25"/>
      <c r="T139" s="31"/>
    </row>
    <row r="140" s="7" customFormat="1" ht="16.5" outlineLevel="1" spans="1:20">
      <c r="A140" s="23" t="s">
        <v>666</v>
      </c>
      <c r="B140" s="24" t="s">
        <v>667</v>
      </c>
      <c r="C140" s="25">
        <v>165</v>
      </c>
      <c r="D140" s="25"/>
      <c r="E140" s="25">
        <v>165</v>
      </c>
      <c r="F140" s="25"/>
      <c r="G140" s="25">
        <v>289</v>
      </c>
      <c r="H140" s="25">
        <v>177</v>
      </c>
      <c r="I140" s="25"/>
      <c r="J140" s="25"/>
      <c r="K140" s="25">
        <v>177</v>
      </c>
      <c r="L140" s="25"/>
      <c r="M140" s="25"/>
      <c r="N140" s="25"/>
      <c r="O140" s="25"/>
      <c r="P140" s="25"/>
      <c r="Q140" s="25">
        <v>112</v>
      </c>
      <c r="R140" s="25">
        <v>2</v>
      </c>
      <c r="S140" s="25"/>
      <c r="T140" s="31"/>
    </row>
    <row r="141" ht="16.5" outlineLevel="1" spans="1:20">
      <c r="A141" s="23" t="s">
        <v>668</v>
      </c>
      <c r="B141" s="24" t="s">
        <v>669</v>
      </c>
      <c r="C141" s="25">
        <v>84</v>
      </c>
      <c r="D141" s="25"/>
      <c r="E141" s="25">
        <v>84</v>
      </c>
      <c r="F141" s="25"/>
      <c r="G141" s="25">
        <v>149</v>
      </c>
      <c r="H141" s="25">
        <v>83</v>
      </c>
      <c r="I141" s="25"/>
      <c r="J141" s="25"/>
      <c r="K141" s="25">
        <v>83</v>
      </c>
      <c r="L141" s="25"/>
      <c r="M141" s="25"/>
      <c r="N141" s="25"/>
      <c r="O141" s="25"/>
      <c r="P141" s="25"/>
      <c r="Q141" s="25">
        <v>66</v>
      </c>
      <c r="R141" s="25">
        <v>2</v>
      </c>
      <c r="S141" s="25"/>
      <c r="T141" s="31"/>
    </row>
    <row r="142" ht="16.5" outlineLevel="1" spans="1:20">
      <c r="A142" s="23" t="s">
        <v>670</v>
      </c>
      <c r="B142" s="24" t="s">
        <v>671</v>
      </c>
      <c r="C142" s="25">
        <v>55</v>
      </c>
      <c r="D142" s="25"/>
      <c r="E142" s="25">
        <v>55</v>
      </c>
      <c r="F142" s="25"/>
      <c r="G142" s="25">
        <v>76</v>
      </c>
      <c r="H142" s="25">
        <v>57</v>
      </c>
      <c r="I142" s="25"/>
      <c r="J142" s="25"/>
      <c r="K142" s="25">
        <v>57</v>
      </c>
      <c r="L142" s="25"/>
      <c r="M142" s="25"/>
      <c r="N142" s="25"/>
      <c r="O142" s="25"/>
      <c r="P142" s="25"/>
      <c r="Q142" s="25">
        <v>19</v>
      </c>
      <c r="R142" s="25">
        <v>2</v>
      </c>
      <c r="S142" s="25"/>
      <c r="T142" s="31"/>
    </row>
    <row r="143" ht="16.5" outlineLevel="1" spans="1:20">
      <c r="A143" s="23" t="s">
        <v>672</v>
      </c>
      <c r="B143" s="24" t="s">
        <v>673</v>
      </c>
      <c r="C143" s="25">
        <v>193</v>
      </c>
      <c r="D143" s="25"/>
      <c r="E143" s="25">
        <v>193</v>
      </c>
      <c r="F143" s="25"/>
      <c r="G143" s="25">
        <v>234</v>
      </c>
      <c r="H143" s="25">
        <v>186</v>
      </c>
      <c r="I143" s="25"/>
      <c r="J143" s="25"/>
      <c r="K143" s="25">
        <v>186</v>
      </c>
      <c r="L143" s="25"/>
      <c r="M143" s="25"/>
      <c r="N143" s="25"/>
      <c r="O143" s="25"/>
      <c r="P143" s="25"/>
      <c r="Q143" s="25">
        <v>48</v>
      </c>
      <c r="R143" s="25">
        <v>1</v>
      </c>
      <c r="S143" s="25"/>
      <c r="T143" s="31"/>
    </row>
    <row r="144" ht="16.5" outlineLevel="1" spans="1:20">
      <c r="A144" s="23" t="s">
        <v>674</v>
      </c>
      <c r="B144" s="24" t="s">
        <v>675</v>
      </c>
      <c r="C144" s="25">
        <v>38</v>
      </c>
      <c r="D144" s="25"/>
      <c r="E144" s="25">
        <v>38</v>
      </c>
      <c r="F144" s="25"/>
      <c r="G144" s="25">
        <v>39</v>
      </c>
      <c r="H144" s="25">
        <v>34</v>
      </c>
      <c r="I144" s="25"/>
      <c r="J144" s="25"/>
      <c r="K144" s="25">
        <v>34</v>
      </c>
      <c r="L144" s="25"/>
      <c r="M144" s="25"/>
      <c r="N144" s="25"/>
      <c r="O144" s="25"/>
      <c r="P144" s="25"/>
      <c r="Q144" s="25">
        <v>5</v>
      </c>
      <c r="R144" s="25"/>
      <c r="S144" s="25"/>
      <c r="T144" s="31"/>
    </row>
    <row r="145" ht="16.5" outlineLevel="1" spans="1:20">
      <c r="A145" s="23" t="s">
        <v>676</v>
      </c>
      <c r="B145" s="24" t="s">
        <v>677</v>
      </c>
      <c r="C145" s="25">
        <v>154</v>
      </c>
      <c r="D145" s="25"/>
      <c r="E145" s="25">
        <v>154</v>
      </c>
      <c r="F145" s="25"/>
      <c r="G145" s="25">
        <v>183</v>
      </c>
      <c r="H145" s="25">
        <v>170</v>
      </c>
      <c r="I145" s="25"/>
      <c r="J145" s="25"/>
      <c r="K145" s="25">
        <v>170</v>
      </c>
      <c r="L145" s="25"/>
      <c r="M145" s="25"/>
      <c r="N145" s="25"/>
      <c r="O145" s="25"/>
      <c r="P145" s="25"/>
      <c r="Q145" s="25">
        <v>13</v>
      </c>
      <c r="R145" s="25">
        <v>2</v>
      </c>
      <c r="S145" s="25"/>
      <c r="T145" s="31"/>
    </row>
    <row r="146" ht="16.5" outlineLevel="1" spans="1:20">
      <c r="A146" s="23" t="s">
        <v>678</v>
      </c>
      <c r="B146" s="24" t="s">
        <v>679</v>
      </c>
      <c r="C146" s="25">
        <v>304</v>
      </c>
      <c r="D146" s="25"/>
      <c r="E146" s="25">
        <v>304</v>
      </c>
      <c r="F146" s="25"/>
      <c r="G146" s="25">
        <v>476</v>
      </c>
      <c r="H146" s="25">
        <v>329</v>
      </c>
      <c r="I146" s="25"/>
      <c r="J146" s="25"/>
      <c r="K146" s="25">
        <v>329</v>
      </c>
      <c r="L146" s="25"/>
      <c r="M146" s="25"/>
      <c r="N146" s="25"/>
      <c r="O146" s="25"/>
      <c r="P146" s="25"/>
      <c r="Q146" s="25">
        <v>147</v>
      </c>
      <c r="R146" s="25">
        <v>4</v>
      </c>
      <c r="S146" s="25"/>
      <c r="T146" s="31"/>
    </row>
    <row r="147" ht="16.5" outlineLevel="1" spans="1:20">
      <c r="A147" s="23" t="s">
        <v>680</v>
      </c>
      <c r="B147" s="24" t="s">
        <v>681</v>
      </c>
      <c r="C147" s="25">
        <v>154</v>
      </c>
      <c r="D147" s="25"/>
      <c r="E147" s="25">
        <v>154</v>
      </c>
      <c r="F147" s="25"/>
      <c r="G147" s="25">
        <v>244</v>
      </c>
      <c r="H147" s="25">
        <v>163</v>
      </c>
      <c r="I147" s="25"/>
      <c r="J147" s="25"/>
      <c r="K147" s="25">
        <v>163</v>
      </c>
      <c r="L147" s="25"/>
      <c r="M147" s="25"/>
      <c r="N147" s="25"/>
      <c r="O147" s="25"/>
      <c r="P147" s="25"/>
      <c r="Q147" s="25">
        <v>81</v>
      </c>
      <c r="R147" s="25">
        <v>6</v>
      </c>
      <c r="S147" s="25"/>
      <c r="T147" s="31"/>
    </row>
    <row r="148" s="7" customFormat="1" ht="16.5" outlineLevel="1" spans="1:20">
      <c r="A148" s="23" t="s">
        <v>682</v>
      </c>
      <c r="B148" s="24" t="s">
        <v>683</v>
      </c>
      <c r="C148" s="25">
        <v>322</v>
      </c>
      <c r="D148" s="25"/>
      <c r="E148" s="25">
        <v>322</v>
      </c>
      <c r="F148" s="25"/>
      <c r="G148" s="25">
        <v>444</v>
      </c>
      <c r="H148" s="25">
        <v>344</v>
      </c>
      <c r="I148" s="25"/>
      <c r="J148" s="25"/>
      <c r="K148" s="25"/>
      <c r="L148" s="25">
        <v>344</v>
      </c>
      <c r="M148" s="25"/>
      <c r="N148" s="25"/>
      <c r="O148" s="25"/>
      <c r="P148" s="25"/>
      <c r="Q148" s="25">
        <v>100</v>
      </c>
      <c r="R148" s="25">
        <v>13</v>
      </c>
      <c r="S148" s="25"/>
      <c r="T148" s="31"/>
    </row>
    <row r="149" ht="16.5" outlineLevel="1" spans="1:20">
      <c r="A149" s="23" t="s">
        <v>684</v>
      </c>
      <c r="B149" s="24" t="s">
        <v>685</v>
      </c>
      <c r="C149" s="25">
        <v>260</v>
      </c>
      <c r="D149" s="25"/>
      <c r="E149" s="25">
        <v>260</v>
      </c>
      <c r="F149" s="25"/>
      <c r="G149" s="25">
        <v>406</v>
      </c>
      <c r="H149" s="25">
        <v>298</v>
      </c>
      <c r="I149" s="25"/>
      <c r="J149" s="25"/>
      <c r="K149" s="25"/>
      <c r="L149" s="25">
        <v>298</v>
      </c>
      <c r="M149" s="25"/>
      <c r="N149" s="25"/>
      <c r="O149" s="25"/>
      <c r="P149" s="25"/>
      <c r="Q149" s="25">
        <v>108</v>
      </c>
      <c r="R149" s="25">
        <v>6</v>
      </c>
      <c r="S149" s="25"/>
      <c r="T149" s="31"/>
    </row>
    <row r="150" ht="16.5" outlineLevel="1" spans="1:20">
      <c r="A150" s="23" t="s">
        <v>686</v>
      </c>
      <c r="B150" s="24" t="s">
        <v>687</v>
      </c>
      <c r="C150" s="25">
        <v>286</v>
      </c>
      <c r="D150" s="25"/>
      <c r="E150" s="25">
        <v>286</v>
      </c>
      <c r="F150" s="25"/>
      <c r="G150" s="25">
        <v>363</v>
      </c>
      <c r="H150" s="25">
        <v>244</v>
      </c>
      <c r="I150" s="25"/>
      <c r="J150" s="25"/>
      <c r="K150" s="25"/>
      <c r="L150" s="25">
        <v>244</v>
      </c>
      <c r="M150" s="25"/>
      <c r="N150" s="25"/>
      <c r="O150" s="25"/>
      <c r="P150" s="25"/>
      <c r="Q150" s="25">
        <v>119</v>
      </c>
      <c r="R150" s="25">
        <v>19</v>
      </c>
      <c r="S150" s="25"/>
      <c r="T150" s="31"/>
    </row>
    <row r="151" ht="16.5" outlineLevel="1" spans="1:20">
      <c r="A151" s="23" t="s">
        <v>688</v>
      </c>
      <c r="B151" s="24" t="s">
        <v>689</v>
      </c>
      <c r="C151" s="25">
        <v>150</v>
      </c>
      <c r="D151" s="25"/>
      <c r="E151" s="25">
        <v>150</v>
      </c>
      <c r="F151" s="25"/>
      <c r="G151" s="25">
        <v>188</v>
      </c>
      <c r="H151" s="25">
        <v>145</v>
      </c>
      <c r="I151" s="25"/>
      <c r="J151" s="25"/>
      <c r="K151" s="25"/>
      <c r="L151" s="25">
        <v>145</v>
      </c>
      <c r="M151" s="25"/>
      <c r="N151" s="25"/>
      <c r="O151" s="25"/>
      <c r="P151" s="25"/>
      <c r="Q151" s="25">
        <v>43</v>
      </c>
      <c r="R151" s="25">
        <v>6</v>
      </c>
      <c r="S151" s="25"/>
      <c r="T151" s="31"/>
    </row>
    <row r="152" ht="16.5" outlineLevel="1" spans="1:20">
      <c r="A152" s="23" t="s">
        <v>690</v>
      </c>
      <c r="B152" s="24" t="s">
        <v>691</v>
      </c>
      <c r="C152" s="25">
        <v>23</v>
      </c>
      <c r="D152" s="25"/>
      <c r="E152" s="25">
        <v>23</v>
      </c>
      <c r="F152" s="25"/>
      <c r="G152" s="25">
        <v>45</v>
      </c>
      <c r="H152" s="25">
        <v>23</v>
      </c>
      <c r="I152" s="25"/>
      <c r="J152" s="25"/>
      <c r="K152" s="25">
        <v>23</v>
      </c>
      <c r="L152" s="25"/>
      <c r="M152" s="25"/>
      <c r="N152" s="25"/>
      <c r="O152" s="25"/>
      <c r="P152" s="25"/>
      <c r="Q152" s="25">
        <v>22</v>
      </c>
      <c r="R152" s="25">
        <v>4</v>
      </c>
      <c r="S152" s="25"/>
      <c r="T152" s="31"/>
    </row>
    <row r="153" s="7" customFormat="1" ht="16.5" outlineLevel="1" spans="1:20">
      <c r="A153" s="23" t="s">
        <v>692</v>
      </c>
      <c r="B153" s="24" t="s">
        <v>693</v>
      </c>
      <c r="C153" s="25">
        <v>53</v>
      </c>
      <c r="D153" s="25"/>
      <c r="E153" s="25">
        <v>53</v>
      </c>
      <c r="F153" s="25"/>
      <c r="G153" s="25">
        <v>94</v>
      </c>
      <c r="H153" s="25">
        <v>52</v>
      </c>
      <c r="I153" s="25"/>
      <c r="J153" s="25"/>
      <c r="K153" s="25">
        <v>52</v>
      </c>
      <c r="L153" s="25"/>
      <c r="M153" s="25"/>
      <c r="N153" s="25"/>
      <c r="O153" s="25"/>
      <c r="P153" s="25"/>
      <c r="Q153" s="25">
        <v>42</v>
      </c>
      <c r="R153" s="25"/>
      <c r="S153" s="25"/>
      <c r="T153" s="31"/>
    </row>
    <row r="154" ht="16.5" outlineLevel="1" spans="1:20">
      <c r="A154" s="23" t="s">
        <v>694</v>
      </c>
      <c r="B154" s="24" t="s">
        <v>695</v>
      </c>
      <c r="C154" s="25">
        <v>22</v>
      </c>
      <c r="D154" s="25"/>
      <c r="E154" s="25">
        <v>22</v>
      </c>
      <c r="F154" s="25"/>
      <c r="G154" s="25">
        <v>37</v>
      </c>
      <c r="H154" s="25">
        <v>22</v>
      </c>
      <c r="I154" s="25"/>
      <c r="J154" s="25"/>
      <c r="K154" s="25">
        <v>22</v>
      </c>
      <c r="L154" s="25"/>
      <c r="M154" s="25"/>
      <c r="N154" s="25"/>
      <c r="O154" s="25"/>
      <c r="P154" s="25"/>
      <c r="Q154" s="25">
        <v>15</v>
      </c>
      <c r="R154" s="25"/>
      <c r="S154" s="25"/>
      <c r="T154" s="31"/>
    </row>
    <row r="155" ht="16.5" outlineLevel="1" spans="1:20">
      <c r="A155" s="23" t="s">
        <v>696</v>
      </c>
      <c r="B155" s="24" t="s">
        <v>697</v>
      </c>
      <c r="C155" s="25">
        <v>165</v>
      </c>
      <c r="D155" s="25"/>
      <c r="E155" s="25">
        <v>165</v>
      </c>
      <c r="F155" s="25"/>
      <c r="G155" s="25">
        <v>289</v>
      </c>
      <c r="H155" s="25">
        <v>173</v>
      </c>
      <c r="I155" s="25"/>
      <c r="J155" s="25"/>
      <c r="K155" s="25">
        <v>173</v>
      </c>
      <c r="L155" s="25"/>
      <c r="M155" s="25"/>
      <c r="N155" s="25"/>
      <c r="O155" s="25"/>
      <c r="P155" s="25"/>
      <c r="Q155" s="25">
        <v>116</v>
      </c>
      <c r="R155" s="25">
        <v>21</v>
      </c>
      <c r="S155" s="25"/>
      <c r="T155" s="31"/>
    </row>
    <row r="156" ht="16.5" outlineLevel="1" spans="1:20">
      <c r="A156" s="23" t="s">
        <v>698</v>
      </c>
      <c r="B156" s="24" t="s">
        <v>699</v>
      </c>
      <c r="C156" s="25">
        <v>403</v>
      </c>
      <c r="D156" s="25"/>
      <c r="E156" s="25">
        <v>403</v>
      </c>
      <c r="F156" s="25"/>
      <c r="G156" s="25">
        <v>881</v>
      </c>
      <c r="H156" s="25">
        <v>486</v>
      </c>
      <c r="I156" s="25"/>
      <c r="J156" s="25"/>
      <c r="K156" s="25">
        <v>486</v>
      </c>
      <c r="L156" s="25"/>
      <c r="M156" s="25"/>
      <c r="N156" s="25"/>
      <c r="O156" s="25"/>
      <c r="P156" s="25"/>
      <c r="Q156" s="25">
        <v>395</v>
      </c>
      <c r="R156" s="25">
        <v>99</v>
      </c>
      <c r="S156" s="25"/>
      <c r="T156" s="31"/>
    </row>
    <row r="157" ht="16.5" outlineLevel="1" spans="1:20">
      <c r="A157" s="23" t="s">
        <v>700</v>
      </c>
      <c r="B157" s="24" t="s">
        <v>701</v>
      </c>
      <c r="C157" s="25">
        <v>262</v>
      </c>
      <c r="D157" s="25"/>
      <c r="E157" s="25">
        <v>262</v>
      </c>
      <c r="F157" s="25"/>
      <c r="G157" s="25">
        <v>602</v>
      </c>
      <c r="H157" s="25">
        <v>291</v>
      </c>
      <c r="I157" s="25"/>
      <c r="J157" s="25"/>
      <c r="K157" s="25">
        <v>291</v>
      </c>
      <c r="L157" s="25"/>
      <c r="M157" s="25"/>
      <c r="N157" s="25"/>
      <c r="O157" s="25"/>
      <c r="P157" s="25"/>
      <c r="Q157" s="25">
        <v>311</v>
      </c>
      <c r="R157" s="25">
        <v>83</v>
      </c>
      <c r="S157" s="25"/>
      <c r="T157" s="31"/>
    </row>
    <row r="158" ht="16.5" outlineLevel="1" spans="1:20">
      <c r="A158" s="23" t="s">
        <v>702</v>
      </c>
      <c r="B158" s="24" t="s">
        <v>703</v>
      </c>
      <c r="C158" s="25">
        <v>210</v>
      </c>
      <c r="D158" s="25"/>
      <c r="E158" s="25">
        <v>210</v>
      </c>
      <c r="F158" s="25"/>
      <c r="G158" s="25">
        <v>503</v>
      </c>
      <c r="H158" s="25">
        <v>231</v>
      </c>
      <c r="I158" s="25"/>
      <c r="J158" s="25"/>
      <c r="K158" s="25">
        <v>231</v>
      </c>
      <c r="L158" s="25"/>
      <c r="M158" s="25"/>
      <c r="N158" s="25"/>
      <c r="O158" s="25"/>
      <c r="P158" s="25">
        <v>1</v>
      </c>
      <c r="Q158" s="25">
        <v>271</v>
      </c>
      <c r="R158" s="25">
        <v>36</v>
      </c>
      <c r="S158" s="25"/>
      <c r="T158" s="31"/>
    </row>
    <row r="159" ht="16.5" outlineLevel="1" spans="1:20">
      <c r="A159" s="23" t="s">
        <v>704</v>
      </c>
      <c r="B159" s="24" t="s">
        <v>705</v>
      </c>
      <c r="C159" s="25">
        <v>189</v>
      </c>
      <c r="D159" s="25"/>
      <c r="E159" s="25">
        <v>189</v>
      </c>
      <c r="F159" s="25"/>
      <c r="G159" s="25">
        <v>529</v>
      </c>
      <c r="H159" s="25">
        <v>238</v>
      </c>
      <c r="I159" s="25"/>
      <c r="J159" s="25"/>
      <c r="K159" s="25">
        <v>238</v>
      </c>
      <c r="L159" s="25"/>
      <c r="M159" s="25"/>
      <c r="N159" s="25"/>
      <c r="O159" s="25"/>
      <c r="P159" s="25"/>
      <c r="Q159" s="25">
        <v>291</v>
      </c>
      <c r="R159" s="25">
        <v>66</v>
      </c>
      <c r="S159" s="25"/>
      <c r="T159" s="31"/>
    </row>
    <row r="160" s="7" customFormat="1" ht="16.5" outlineLevel="1" spans="1:20">
      <c r="A160" s="23" t="s">
        <v>706</v>
      </c>
      <c r="B160" s="24" t="s">
        <v>707</v>
      </c>
      <c r="C160" s="25">
        <v>184</v>
      </c>
      <c r="D160" s="25"/>
      <c r="E160" s="25">
        <v>184</v>
      </c>
      <c r="F160" s="25"/>
      <c r="G160" s="25">
        <v>369</v>
      </c>
      <c r="H160" s="25">
        <v>200</v>
      </c>
      <c r="I160" s="25"/>
      <c r="J160" s="25"/>
      <c r="K160" s="25">
        <v>200</v>
      </c>
      <c r="L160" s="25"/>
      <c r="M160" s="25"/>
      <c r="N160" s="25"/>
      <c r="O160" s="25"/>
      <c r="P160" s="25"/>
      <c r="Q160" s="25">
        <v>169</v>
      </c>
      <c r="R160" s="25">
        <v>29</v>
      </c>
      <c r="S160" s="25"/>
      <c r="T160" s="31"/>
    </row>
    <row r="161" ht="16.5" outlineLevel="1" spans="1:20">
      <c r="A161" s="23" t="s">
        <v>708</v>
      </c>
      <c r="B161" s="24" t="s">
        <v>709</v>
      </c>
      <c r="C161" s="25">
        <v>233</v>
      </c>
      <c r="D161" s="25"/>
      <c r="E161" s="25">
        <v>233</v>
      </c>
      <c r="F161" s="25"/>
      <c r="G161" s="25">
        <v>524</v>
      </c>
      <c r="H161" s="25">
        <v>269</v>
      </c>
      <c r="I161" s="25"/>
      <c r="J161" s="25"/>
      <c r="K161" s="25">
        <v>269</v>
      </c>
      <c r="L161" s="25"/>
      <c r="M161" s="25"/>
      <c r="N161" s="25"/>
      <c r="O161" s="25"/>
      <c r="P161" s="25">
        <v>1</v>
      </c>
      <c r="Q161" s="25">
        <v>254</v>
      </c>
      <c r="R161" s="25">
        <v>43</v>
      </c>
      <c r="S161" s="25"/>
      <c r="T161" s="31"/>
    </row>
    <row r="162" ht="16.5" outlineLevel="1" spans="1:20">
      <c r="A162" s="23" t="s">
        <v>710</v>
      </c>
      <c r="B162" s="24" t="s">
        <v>711</v>
      </c>
      <c r="C162" s="25">
        <v>332</v>
      </c>
      <c r="D162" s="25"/>
      <c r="E162" s="25">
        <v>332</v>
      </c>
      <c r="F162" s="25"/>
      <c r="G162" s="25">
        <v>713</v>
      </c>
      <c r="H162" s="25">
        <v>354</v>
      </c>
      <c r="I162" s="25"/>
      <c r="J162" s="25"/>
      <c r="K162" s="25">
        <v>354</v>
      </c>
      <c r="L162" s="25"/>
      <c r="M162" s="25"/>
      <c r="N162" s="25"/>
      <c r="O162" s="25"/>
      <c r="P162" s="25">
        <v>2</v>
      </c>
      <c r="Q162" s="25">
        <v>357</v>
      </c>
      <c r="R162" s="25">
        <v>94</v>
      </c>
      <c r="S162" s="25"/>
      <c r="T162" s="31"/>
    </row>
    <row r="163" ht="16.5" outlineLevel="1" spans="1:20">
      <c r="A163" s="23" t="s">
        <v>712</v>
      </c>
      <c r="B163" s="24" t="s">
        <v>713</v>
      </c>
      <c r="C163" s="25">
        <v>179</v>
      </c>
      <c r="D163" s="25"/>
      <c r="E163" s="25">
        <v>179</v>
      </c>
      <c r="F163" s="25"/>
      <c r="G163" s="25">
        <v>354</v>
      </c>
      <c r="H163" s="25">
        <v>192</v>
      </c>
      <c r="I163" s="25"/>
      <c r="J163" s="25"/>
      <c r="K163" s="25">
        <v>192</v>
      </c>
      <c r="L163" s="25"/>
      <c r="M163" s="25"/>
      <c r="N163" s="25"/>
      <c r="O163" s="25"/>
      <c r="P163" s="25"/>
      <c r="Q163" s="25">
        <v>162</v>
      </c>
      <c r="R163" s="25">
        <v>18</v>
      </c>
      <c r="S163" s="25"/>
      <c r="T163" s="31"/>
    </row>
    <row r="164" ht="16.5" outlineLevel="1" spans="1:20">
      <c r="A164" s="23" t="s">
        <v>714</v>
      </c>
      <c r="B164" s="24" t="s">
        <v>715</v>
      </c>
      <c r="C164" s="25">
        <v>200</v>
      </c>
      <c r="D164" s="25"/>
      <c r="E164" s="25">
        <v>200</v>
      </c>
      <c r="F164" s="25"/>
      <c r="G164" s="25">
        <v>385</v>
      </c>
      <c r="H164" s="25">
        <v>200</v>
      </c>
      <c r="I164" s="25"/>
      <c r="J164" s="25"/>
      <c r="K164" s="25">
        <v>200</v>
      </c>
      <c r="L164" s="25"/>
      <c r="M164" s="25"/>
      <c r="N164" s="25"/>
      <c r="O164" s="25"/>
      <c r="P164" s="25"/>
      <c r="Q164" s="25">
        <v>185</v>
      </c>
      <c r="R164" s="25">
        <v>56</v>
      </c>
      <c r="S164" s="25"/>
      <c r="T164" s="31"/>
    </row>
    <row r="165" ht="16.5" outlineLevel="1" spans="1:20">
      <c r="A165" s="23" t="s">
        <v>716</v>
      </c>
      <c r="B165" s="24" t="s">
        <v>717</v>
      </c>
      <c r="C165" s="25">
        <v>232</v>
      </c>
      <c r="D165" s="25"/>
      <c r="E165" s="25">
        <v>232</v>
      </c>
      <c r="F165" s="25"/>
      <c r="G165" s="25">
        <v>612</v>
      </c>
      <c r="H165" s="25">
        <v>314</v>
      </c>
      <c r="I165" s="25"/>
      <c r="J165" s="25"/>
      <c r="K165" s="25">
        <v>314</v>
      </c>
      <c r="L165" s="25"/>
      <c r="M165" s="25"/>
      <c r="N165" s="25"/>
      <c r="O165" s="25"/>
      <c r="P165" s="25"/>
      <c r="Q165" s="25">
        <v>298</v>
      </c>
      <c r="R165" s="25">
        <v>54</v>
      </c>
      <c r="S165" s="25"/>
      <c r="T165" s="31"/>
    </row>
    <row r="166" ht="16.5" outlineLevel="1" spans="1:20">
      <c r="A166" s="23" t="s">
        <v>718</v>
      </c>
      <c r="B166" s="24" t="s">
        <v>719</v>
      </c>
      <c r="C166" s="25">
        <v>227</v>
      </c>
      <c r="D166" s="25"/>
      <c r="E166" s="25">
        <v>227</v>
      </c>
      <c r="F166" s="25"/>
      <c r="G166" s="25">
        <v>443</v>
      </c>
      <c r="H166" s="25">
        <v>222</v>
      </c>
      <c r="I166" s="25"/>
      <c r="J166" s="25"/>
      <c r="K166" s="25">
        <v>222</v>
      </c>
      <c r="L166" s="25"/>
      <c r="M166" s="25"/>
      <c r="N166" s="25"/>
      <c r="O166" s="25"/>
      <c r="P166" s="25"/>
      <c r="Q166" s="25">
        <v>221</v>
      </c>
      <c r="R166" s="25">
        <v>56</v>
      </c>
      <c r="S166" s="25"/>
      <c r="T166" s="31"/>
    </row>
    <row r="167" ht="16.5" outlineLevel="1" spans="1:20">
      <c r="A167" s="23" t="s">
        <v>720</v>
      </c>
      <c r="B167" s="24" t="s">
        <v>721</v>
      </c>
      <c r="C167" s="25">
        <v>15</v>
      </c>
      <c r="D167" s="25"/>
      <c r="E167" s="25">
        <v>15</v>
      </c>
      <c r="F167" s="25"/>
      <c r="G167" s="25">
        <v>21</v>
      </c>
      <c r="H167" s="25">
        <v>13</v>
      </c>
      <c r="I167" s="25"/>
      <c r="J167" s="25"/>
      <c r="K167" s="25">
        <v>13</v>
      </c>
      <c r="L167" s="25"/>
      <c r="M167" s="25"/>
      <c r="N167" s="25"/>
      <c r="O167" s="25"/>
      <c r="P167" s="25"/>
      <c r="Q167" s="25">
        <v>8</v>
      </c>
      <c r="R167" s="25">
        <v>7</v>
      </c>
      <c r="S167" s="25">
        <v>22</v>
      </c>
      <c r="T167" s="31"/>
    </row>
    <row r="168" s="7" customFormat="1" ht="16.5" outlineLevel="1" spans="1:20">
      <c r="A168" s="23" t="s">
        <v>722</v>
      </c>
      <c r="B168" s="24" t="s">
        <v>723</v>
      </c>
      <c r="C168" s="25">
        <v>83</v>
      </c>
      <c r="D168" s="25"/>
      <c r="E168" s="25">
        <v>83</v>
      </c>
      <c r="F168" s="25"/>
      <c r="G168" s="25">
        <v>97</v>
      </c>
      <c r="H168" s="25">
        <v>66</v>
      </c>
      <c r="I168" s="25"/>
      <c r="J168" s="25"/>
      <c r="K168" s="25">
        <v>59</v>
      </c>
      <c r="L168" s="25">
        <v>7</v>
      </c>
      <c r="M168" s="25"/>
      <c r="N168" s="25"/>
      <c r="O168" s="25"/>
      <c r="P168" s="25">
        <v>1</v>
      </c>
      <c r="Q168" s="25">
        <v>30</v>
      </c>
      <c r="R168" s="25">
        <v>4</v>
      </c>
      <c r="S168" s="25"/>
      <c r="T168" s="31"/>
    </row>
    <row r="169" ht="16.5" outlineLevel="1" spans="1:20">
      <c r="A169" s="23" t="s">
        <v>724</v>
      </c>
      <c r="B169" s="24" t="s">
        <v>725</v>
      </c>
      <c r="C169" s="25">
        <v>61</v>
      </c>
      <c r="D169" s="25"/>
      <c r="E169" s="25">
        <v>61</v>
      </c>
      <c r="F169" s="25"/>
      <c r="G169" s="25">
        <v>136</v>
      </c>
      <c r="H169" s="25">
        <v>94</v>
      </c>
      <c r="I169" s="25"/>
      <c r="J169" s="25"/>
      <c r="K169" s="25">
        <v>94</v>
      </c>
      <c r="L169" s="25"/>
      <c r="M169" s="25"/>
      <c r="N169" s="25"/>
      <c r="O169" s="25"/>
      <c r="P169" s="25">
        <v>1</v>
      </c>
      <c r="Q169" s="25">
        <v>41</v>
      </c>
      <c r="R169" s="25">
        <v>5</v>
      </c>
      <c r="S169" s="25"/>
      <c r="T169" s="31"/>
    </row>
    <row r="170" ht="16.5" outlineLevel="1" spans="1:20">
      <c r="A170" s="23" t="s">
        <v>726</v>
      </c>
      <c r="B170" s="24" t="s">
        <v>727</v>
      </c>
      <c r="C170" s="25">
        <v>70</v>
      </c>
      <c r="D170" s="25"/>
      <c r="E170" s="25">
        <v>70</v>
      </c>
      <c r="F170" s="25"/>
      <c r="G170" s="25">
        <v>80</v>
      </c>
      <c r="H170" s="25">
        <v>63</v>
      </c>
      <c r="I170" s="25"/>
      <c r="J170" s="25"/>
      <c r="K170" s="25">
        <v>63</v>
      </c>
      <c r="L170" s="25"/>
      <c r="M170" s="25"/>
      <c r="N170" s="25"/>
      <c r="O170" s="25"/>
      <c r="P170" s="25"/>
      <c r="Q170" s="25">
        <v>17</v>
      </c>
      <c r="R170" s="25">
        <v>8</v>
      </c>
      <c r="S170" s="25"/>
      <c r="T170" s="31"/>
    </row>
    <row r="171" ht="16.5" outlineLevel="1" spans="1:20">
      <c r="A171" s="23" t="s">
        <v>728</v>
      </c>
      <c r="B171" s="24" t="s">
        <v>729</v>
      </c>
      <c r="C171" s="25">
        <v>65</v>
      </c>
      <c r="D171" s="25"/>
      <c r="E171" s="25">
        <v>65</v>
      </c>
      <c r="F171" s="25"/>
      <c r="G171" s="25">
        <v>61</v>
      </c>
      <c r="H171" s="25">
        <v>61</v>
      </c>
      <c r="I171" s="25"/>
      <c r="J171" s="25"/>
      <c r="K171" s="25">
        <v>61</v>
      </c>
      <c r="L171" s="25"/>
      <c r="M171" s="25"/>
      <c r="N171" s="25"/>
      <c r="O171" s="25"/>
      <c r="P171" s="25"/>
      <c r="Q171" s="25"/>
      <c r="R171" s="25"/>
      <c r="S171" s="25"/>
      <c r="T171" s="31"/>
    </row>
    <row r="172" ht="16.5" outlineLevel="1" spans="1:20">
      <c r="A172" s="23" t="s">
        <v>730</v>
      </c>
      <c r="B172" s="24" t="s">
        <v>731</v>
      </c>
      <c r="C172" s="25">
        <v>67</v>
      </c>
      <c r="D172" s="25"/>
      <c r="E172" s="25">
        <v>67</v>
      </c>
      <c r="F172" s="25"/>
      <c r="G172" s="25">
        <v>103</v>
      </c>
      <c r="H172" s="25">
        <v>91</v>
      </c>
      <c r="I172" s="25"/>
      <c r="J172" s="25"/>
      <c r="K172" s="25">
        <v>91</v>
      </c>
      <c r="L172" s="25"/>
      <c r="M172" s="25"/>
      <c r="N172" s="25"/>
      <c r="O172" s="25"/>
      <c r="P172" s="25"/>
      <c r="Q172" s="25">
        <v>12</v>
      </c>
      <c r="R172" s="25">
        <v>1</v>
      </c>
      <c r="S172" s="25"/>
      <c r="T172" s="31"/>
    </row>
    <row r="173" ht="16.5" outlineLevel="1" spans="1:20">
      <c r="A173" s="23" t="s">
        <v>732</v>
      </c>
      <c r="B173" s="24" t="s">
        <v>733</v>
      </c>
      <c r="C173" s="25">
        <v>91</v>
      </c>
      <c r="D173" s="25"/>
      <c r="E173" s="25">
        <v>91</v>
      </c>
      <c r="F173" s="25"/>
      <c r="G173" s="25">
        <v>229</v>
      </c>
      <c r="H173" s="25">
        <v>229</v>
      </c>
      <c r="I173" s="25"/>
      <c r="J173" s="25"/>
      <c r="K173" s="25">
        <v>229</v>
      </c>
      <c r="L173" s="25"/>
      <c r="M173" s="25"/>
      <c r="N173" s="25"/>
      <c r="O173" s="25"/>
      <c r="P173" s="25"/>
      <c r="Q173" s="25"/>
      <c r="R173" s="25"/>
      <c r="S173" s="25"/>
      <c r="T173" s="31"/>
    </row>
    <row r="174" s="7" customFormat="1" ht="16.5" outlineLevel="1" spans="1:20">
      <c r="A174" s="23" t="s">
        <v>734</v>
      </c>
      <c r="B174" s="24" t="s">
        <v>735</v>
      </c>
      <c r="C174" s="25">
        <v>204</v>
      </c>
      <c r="D174" s="25"/>
      <c r="E174" s="25">
        <v>204</v>
      </c>
      <c r="F174" s="25"/>
      <c r="G174" s="25">
        <v>231</v>
      </c>
      <c r="H174" s="25">
        <v>229</v>
      </c>
      <c r="I174" s="25"/>
      <c r="J174" s="25"/>
      <c r="K174" s="25">
        <v>229</v>
      </c>
      <c r="L174" s="25"/>
      <c r="M174" s="25"/>
      <c r="N174" s="25"/>
      <c r="O174" s="25"/>
      <c r="P174" s="25"/>
      <c r="Q174" s="25">
        <v>2</v>
      </c>
      <c r="R174" s="25">
        <v>2</v>
      </c>
      <c r="S174" s="25"/>
      <c r="T174" s="31"/>
    </row>
    <row r="175" ht="16.5" outlineLevel="1" spans="1:20">
      <c r="A175" s="23" t="s">
        <v>736</v>
      </c>
      <c r="B175" s="24" t="s">
        <v>737</v>
      </c>
      <c r="C175" s="25">
        <v>69</v>
      </c>
      <c r="D175" s="25"/>
      <c r="E175" s="25">
        <v>69</v>
      </c>
      <c r="F175" s="25"/>
      <c r="G175" s="25">
        <v>70</v>
      </c>
      <c r="H175" s="25">
        <v>70</v>
      </c>
      <c r="I175" s="25"/>
      <c r="J175" s="25"/>
      <c r="K175" s="25">
        <v>69</v>
      </c>
      <c r="L175" s="25">
        <v>1</v>
      </c>
      <c r="M175" s="25"/>
      <c r="N175" s="25"/>
      <c r="O175" s="25"/>
      <c r="P175" s="25"/>
      <c r="Q175" s="25"/>
      <c r="R175" s="25"/>
      <c r="S175" s="25"/>
      <c r="T175" s="31"/>
    </row>
    <row r="176" ht="16.5" outlineLevel="1" spans="1:20">
      <c r="A176" s="23" t="s">
        <v>738</v>
      </c>
      <c r="B176" s="24" t="s">
        <v>739</v>
      </c>
      <c r="C176" s="25">
        <v>47</v>
      </c>
      <c r="D176" s="25"/>
      <c r="E176" s="25">
        <v>47</v>
      </c>
      <c r="F176" s="25"/>
      <c r="G176" s="25">
        <v>85</v>
      </c>
      <c r="H176" s="25">
        <v>47</v>
      </c>
      <c r="I176" s="25"/>
      <c r="J176" s="25"/>
      <c r="K176" s="25">
        <v>47</v>
      </c>
      <c r="L176" s="25"/>
      <c r="M176" s="25"/>
      <c r="N176" s="25"/>
      <c r="O176" s="25"/>
      <c r="P176" s="25"/>
      <c r="Q176" s="25">
        <v>38</v>
      </c>
      <c r="R176" s="25">
        <v>15</v>
      </c>
      <c r="S176" s="25"/>
      <c r="T176" s="31"/>
    </row>
    <row r="177" ht="16.5" outlineLevel="1" spans="1:20">
      <c r="A177" s="23" t="s">
        <v>740</v>
      </c>
      <c r="B177" s="24" t="s">
        <v>741</v>
      </c>
      <c r="C177" s="25">
        <v>62</v>
      </c>
      <c r="D177" s="25"/>
      <c r="E177" s="25">
        <v>62</v>
      </c>
      <c r="F177" s="25"/>
      <c r="G177" s="25">
        <v>93</v>
      </c>
      <c r="H177" s="25">
        <v>87</v>
      </c>
      <c r="I177" s="25"/>
      <c r="J177" s="25"/>
      <c r="K177" s="25">
        <v>87</v>
      </c>
      <c r="L177" s="25"/>
      <c r="M177" s="25"/>
      <c r="N177" s="25"/>
      <c r="O177" s="25"/>
      <c r="P177" s="25"/>
      <c r="Q177" s="25">
        <v>6</v>
      </c>
      <c r="R177" s="25"/>
      <c r="S177" s="25"/>
      <c r="T177" s="31"/>
    </row>
    <row r="178" s="7" customFormat="1" ht="16.5" outlineLevel="1" spans="1:20">
      <c r="A178" s="23" t="s">
        <v>742</v>
      </c>
      <c r="B178" s="24" t="s">
        <v>743</v>
      </c>
      <c r="C178" s="25">
        <v>23</v>
      </c>
      <c r="D178" s="25"/>
      <c r="E178" s="25">
        <v>23</v>
      </c>
      <c r="F178" s="25"/>
      <c r="G178" s="25">
        <v>41</v>
      </c>
      <c r="H178" s="25">
        <v>24</v>
      </c>
      <c r="I178" s="25"/>
      <c r="J178" s="25">
        <v>21</v>
      </c>
      <c r="K178" s="25">
        <v>2</v>
      </c>
      <c r="L178" s="25"/>
      <c r="M178" s="25"/>
      <c r="N178" s="25">
        <v>1</v>
      </c>
      <c r="O178" s="25"/>
      <c r="P178" s="25"/>
      <c r="Q178" s="25">
        <v>17</v>
      </c>
      <c r="R178" s="25"/>
      <c r="S178" s="25"/>
      <c r="T178" s="31"/>
    </row>
    <row r="179" ht="16.5" outlineLevel="1" spans="1:20">
      <c r="A179" s="23" t="s">
        <v>744</v>
      </c>
      <c r="B179" s="24" t="s">
        <v>745</v>
      </c>
      <c r="C179" s="25">
        <v>8</v>
      </c>
      <c r="D179" s="25">
        <v>5</v>
      </c>
      <c r="E179" s="25">
        <v>2</v>
      </c>
      <c r="F179" s="25">
        <v>1</v>
      </c>
      <c r="G179" s="25">
        <v>22</v>
      </c>
      <c r="H179" s="25">
        <v>12</v>
      </c>
      <c r="I179" s="25">
        <v>9</v>
      </c>
      <c r="J179" s="25"/>
      <c r="K179" s="25">
        <v>2</v>
      </c>
      <c r="L179" s="25"/>
      <c r="M179" s="25"/>
      <c r="N179" s="25"/>
      <c r="O179" s="25">
        <v>1</v>
      </c>
      <c r="P179" s="25"/>
      <c r="Q179" s="25">
        <v>10</v>
      </c>
      <c r="R179" s="25"/>
      <c r="S179" s="25"/>
      <c r="T179" s="31"/>
    </row>
    <row r="180" ht="16.5" outlineLevel="1" spans="1:20">
      <c r="A180" s="23" t="s">
        <v>746</v>
      </c>
      <c r="B180" s="24" t="s">
        <v>747</v>
      </c>
      <c r="C180" s="25">
        <v>45</v>
      </c>
      <c r="D180" s="25"/>
      <c r="E180" s="25">
        <v>45</v>
      </c>
      <c r="F180" s="25"/>
      <c r="G180" s="25">
        <v>39</v>
      </c>
      <c r="H180" s="25">
        <v>38</v>
      </c>
      <c r="I180" s="25"/>
      <c r="J180" s="25"/>
      <c r="K180" s="25">
        <v>37</v>
      </c>
      <c r="L180" s="25">
        <v>1</v>
      </c>
      <c r="M180" s="25"/>
      <c r="N180" s="25"/>
      <c r="O180" s="25"/>
      <c r="P180" s="25"/>
      <c r="Q180" s="25">
        <v>1</v>
      </c>
      <c r="R180" s="25"/>
      <c r="S180" s="25"/>
      <c r="T180" s="31"/>
    </row>
    <row r="181" s="7" customFormat="1" ht="16.5" outlineLevel="1" spans="1:20">
      <c r="A181" s="23" t="s">
        <v>748</v>
      </c>
      <c r="B181" s="24" t="s">
        <v>749</v>
      </c>
      <c r="C181" s="25">
        <v>26</v>
      </c>
      <c r="D181" s="25">
        <v>14</v>
      </c>
      <c r="E181" s="25">
        <v>12</v>
      </c>
      <c r="F181" s="25"/>
      <c r="G181" s="25">
        <v>30</v>
      </c>
      <c r="H181" s="25">
        <v>26</v>
      </c>
      <c r="I181" s="25">
        <v>14</v>
      </c>
      <c r="J181" s="25"/>
      <c r="K181" s="25">
        <v>11</v>
      </c>
      <c r="L181" s="25"/>
      <c r="M181" s="25"/>
      <c r="N181" s="25"/>
      <c r="O181" s="25">
        <v>1</v>
      </c>
      <c r="P181" s="25"/>
      <c r="Q181" s="25">
        <v>4</v>
      </c>
      <c r="R181" s="25"/>
      <c r="S181" s="25"/>
      <c r="T181" s="31"/>
    </row>
    <row r="182" ht="16.5" outlineLevel="1" spans="1:20">
      <c r="A182" s="23" t="s">
        <v>750</v>
      </c>
      <c r="B182" s="24" t="s">
        <v>751</v>
      </c>
      <c r="C182" s="25">
        <v>6</v>
      </c>
      <c r="D182" s="25">
        <v>2</v>
      </c>
      <c r="E182" s="25">
        <v>4</v>
      </c>
      <c r="F182" s="25"/>
      <c r="G182" s="25">
        <v>8</v>
      </c>
      <c r="H182" s="25">
        <v>7</v>
      </c>
      <c r="I182" s="25">
        <v>2</v>
      </c>
      <c r="J182" s="25">
        <v>1</v>
      </c>
      <c r="K182" s="25">
        <v>4</v>
      </c>
      <c r="L182" s="25"/>
      <c r="M182" s="25"/>
      <c r="N182" s="25"/>
      <c r="O182" s="25"/>
      <c r="P182" s="25"/>
      <c r="Q182" s="25">
        <v>1</v>
      </c>
      <c r="R182" s="25"/>
      <c r="S182" s="25"/>
      <c r="T182" s="31"/>
    </row>
    <row r="183" s="5" customFormat="1" ht="20.1" customHeight="1" spans="1:20">
      <c r="A183" s="20"/>
      <c r="B183" s="21" t="s">
        <v>1968</v>
      </c>
      <c r="C183" s="22">
        <v>1197</v>
      </c>
      <c r="D183" s="22">
        <v>631</v>
      </c>
      <c r="E183" s="22">
        <v>566</v>
      </c>
      <c r="F183" s="22"/>
      <c r="G183" s="22">
        <v>1831</v>
      </c>
      <c r="H183" s="22">
        <v>1136</v>
      </c>
      <c r="I183" s="22">
        <v>610</v>
      </c>
      <c r="J183" s="22"/>
      <c r="K183" s="22">
        <v>524</v>
      </c>
      <c r="L183" s="22"/>
      <c r="M183" s="22"/>
      <c r="N183" s="22"/>
      <c r="O183" s="22">
        <v>2</v>
      </c>
      <c r="P183" s="22">
        <v>3</v>
      </c>
      <c r="Q183" s="22">
        <v>692</v>
      </c>
      <c r="R183" s="22">
        <v>96</v>
      </c>
      <c r="S183" s="22"/>
      <c r="T183" s="29"/>
    </row>
    <row r="184" s="9" customFormat="1" ht="16.5" outlineLevel="1" collapsed="1" spans="1:20">
      <c r="A184" s="20" t="s">
        <v>1969</v>
      </c>
      <c r="B184" s="21" t="s">
        <v>1970</v>
      </c>
      <c r="C184" s="22">
        <v>68</v>
      </c>
      <c r="D184" s="22">
        <v>26</v>
      </c>
      <c r="E184" s="22">
        <v>42</v>
      </c>
      <c r="F184" s="22"/>
      <c r="G184" s="22">
        <v>65</v>
      </c>
      <c r="H184" s="22">
        <v>62</v>
      </c>
      <c r="I184" s="22">
        <v>23</v>
      </c>
      <c r="J184" s="22"/>
      <c r="K184" s="22">
        <v>39</v>
      </c>
      <c r="L184" s="22"/>
      <c r="M184" s="22"/>
      <c r="N184" s="22"/>
      <c r="O184" s="22"/>
      <c r="P184" s="22"/>
      <c r="Q184" s="22">
        <v>3</v>
      </c>
      <c r="R184" s="22"/>
      <c r="S184" s="22"/>
      <c r="T184" s="30"/>
    </row>
    <row r="185" ht="16.5" hidden="1" outlineLevel="2" spans="1:20">
      <c r="A185" s="23" t="s">
        <v>1971</v>
      </c>
      <c r="B185" s="24" t="s">
        <v>1972</v>
      </c>
      <c r="C185" s="25">
        <v>26</v>
      </c>
      <c r="D185" s="25">
        <v>26</v>
      </c>
      <c r="E185" s="25"/>
      <c r="F185" s="25"/>
      <c r="G185" s="25">
        <v>23</v>
      </c>
      <c r="H185" s="25">
        <v>23</v>
      </c>
      <c r="I185" s="25">
        <v>23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31"/>
    </row>
    <row r="186" ht="16.5" hidden="1" outlineLevel="2" spans="1:20">
      <c r="A186" s="23" t="s">
        <v>1973</v>
      </c>
      <c r="B186" s="24" t="s">
        <v>1974</v>
      </c>
      <c r="C186" s="25">
        <v>12</v>
      </c>
      <c r="D186" s="25"/>
      <c r="E186" s="25">
        <v>12</v>
      </c>
      <c r="F186" s="25"/>
      <c r="G186" s="25">
        <v>15</v>
      </c>
      <c r="H186" s="25">
        <v>12</v>
      </c>
      <c r="I186" s="25"/>
      <c r="J186" s="25"/>
      <c r="K186" s="25">
        <v>12</v>
      </c>
      <c r="L186" s="25"/>
      <c r="M186" s="25"/>
      <c r="N186" s="25"/>
      <c r="O186" s="25"/>
      <c r="P186" s="25"/>
      <c r="Q186" s="25">
        <v>3</v>
      </c>
      <c r="R186" s="25"/>
      <c r="S186" s="25"/>
      <c r="T186" s="31"/>
    </row>
    <row r="187" ht="16.5" hidden="1" outlineLevel="2" spans="1:20">
      <c r="A187" s="23" t="s">
        <v>1975</v>
      </c>
      <c r="B187" s="24" t="s">
        <v>1976</v>
      </c>
      <c r="C187" s="25">
        <v>14</v>
      </c>
      <c r="D187" s="25"/>
      <c r="E187" s="25">
        <v>14</v>
      </c>
      <c r="F187" s="25"/>
      <c r="G187" s="25">
        <v>14</v>
      </c>
      <c r="H187" s="25">
        <v>14</v>
      </c>
      <c r="I187" s="25"/>
      <c r="J187" s="25"/>
      <c r="K187" s="25">
        <v>14</v>
      </c>
      <c r="L187" s="25"/>
      <c r="M187" s="25"/>
      <c r="N187" s="25"/>
      <c r="O187" s="25"/>
      <c r="P187" s="25"/>
      <c r="Q187" s="25"/>
      <c r="R187" s="25"/>
      <c r="S187" s="25"/>
      <c r="T187" s="31"/>
    </row>
    <row r="188" ht="16.5" hidden="1" outlineLevel="2" spans="1:20">
      <c r="A188" s="23" t="s">
        <v>1977</v>
      </c>
      <c r="B188" s="24" t="s">
        <v>1978</v>
      </c>
      <c r="C188" s="25">
        <v>11</v>
      </c>
      <c r="D188" s="25"/>
      <c r="E188" s="25">
        <v>11</v>
      </c>
      <c r="F188" s="25"/>
      <c r="G188" s="25">
        <v>10</v>
      </c>
      <c r="H188" s="25">
        <v>10</v>
      </c>
      <c r="I188" s="25"/>
      <c r="J188" s="25"/>
      <c r="K188" s="25">
        <v>10</v>
      </c>
      <c r="L188" s="25"/>
      <c r="M188" s="25"/>
      <c r="N188" s="25"/>
      <c r="O188" s="25"/>
      <c r="P188" s="25"/>
      <c r="Q188" s="25"/>
      <c r="R188" s="25"/>
      <c r="S188" s="25"/>
      <c r="T188" s="31"/>
    </row>
    <row r="189" ht="16.5" hidden="1" outlineLevel="2" spans="1:20">
      <c r="A189" s="23" t="s">
        <v>1979</v>
      </c>
      <c r="B189" s="24" t="s">
        <v>1980</v>
      </c>
      <c r="C189" s="25">
        <v>5</v>
      </c>
      <c r="D189" s="25"/>
      <c r="E189" s="25">
        <v>5</v>
      </c>
      <c r="F189" s="25"/>
      <c r="G189" s="25">
        <v>3</v>
      </c>
      <c r="H189" s="25">
        <v>3</v>
      </c>
      <c r="I189" s="25"/>
      <c r="J189" s="25"/>
      <c r="K189" s="25">
        <v>3</v>
      </c>
      <c r="L189" s="25"/>
      <c r="M189" s="25"/>
      <c r="N189" s="25"/>
      <c r="O189" s="25"/>
      <c r="P189" s="25"/>
      <c r="Q189" s="25"/>
      <c r="R189" s="25"/>
      <c r="S189" s="25"/>
      <c r="T189" s="31"/>
    </row>
    <row r="190" s="9" customFormat="1" ht="16.5" outlineLevel="1" collapsed="1" spans="1:20">
      <c r="A190" s="20" t="s">
        <v>1981</v>
      </c>
      <c r="B190" s="21" t="s">
        <v>1982</v>
      </c>
      <c r="C190" s="22">
        <v>92</v>
      </c>
      <c r="D190" s="22">
        <v>57</v>
      </c>
      <c r="E190" s="22">
        <v>35</v>
      </c>
      <c r="F190" s="22"/>
      <c r="G190" s="22">
        <v>171</v>
      </c>
      <c r="H190" s="22">
        <v>92</v>
      </c>
      <c r="I190" s="22">
        <v>60</v>
      </c>
      <c r="J190" s="22"/>
      <c r="K190" s="22">
        <v>32</v>
      </c>
      <c r="L190" s="22"/>
      <c r="M190" s="22"/>
      <c r="N190" s="22"/>
      <c r="O190" s="22"/>
      <c r="P190" s="22"/>
      <c r="Q190" s="22">
        <v>79</v>
      </c>
      <c r="R190" s="22">
        <v>5</v>
      </c>
      <c r="S190" s="22"/>
      <c r="T190" s="30"/>
    </row>
    <row r="191" ht="16.5" hidden="1" outlineLevel="2" spans="1:20">
      <c r="A191" s="23" t="s">
        <v>1983</v>
      </c>
      <c r="B191" s="24" t="s">
        <v>1984</v>
      </c>
      <c r="C191" s="25">
        <v>57</v>
      </c>
      <c r="D191" s="25">
        <v>57</v>
      </c>
      <c r="E191" s="25"/>
      <c r="F191" s="25"/>
      <c r="G191" s="25">
        <v>129</v>
      </c>
      <c r="H191" s="25">
        <v>61</v>
      </c>
      <c r="I191" s="25">
        <v>60</v>
      </c>
      <c r="J191" s="25"/>
      <c r="K191" s="25">
        <v>1</v>
      </c>
      <c r="L191" s="25"/>
      <c r="M191" s="25"/>
      <c r="N191" s="25"/>
      <c r="O191" s="25"/>
      <c r="P191" s="25"/>
      <c r="Q191" s="25">
        <v>68</v>
      </c>
      <c r="R191" s="25"/>
      <c r="S191" s="25"/>
      <c r="T191" s="31"/>
    </row>
    <row r="192" ht="16.5" hidden="1" outlineLevel="2" spans="1:20">
      <c r="A192" s="23" t="s">
        <v>1985</v>
      </c>
      <c r="B192" s="24" t="s">
        <v>1986</v>
      </c>
      <c r="C192" s="25">
        <v>15</v>
      </c>
      <c r="D192" s="25"/>
      <c r="E192" s="25">
        <v>15</v>
      </c>
      <c r="F192" s="25"/>
      <c r="G192" s="25">
        <v>24</v>
      </c>
      <c r="H192" s="25">
        <v>14</v>
      </c>
      <c r="I192" s="25"/>
      <c r="J192" s="25"/>
      <c r="K192" s="25">
        <v>14</v>
      </c>
      <c r="L192" s="25"/>
      <c r="M192" s="25"/>
      <c r="N192" s="25"/>
      <c r="O192" s="25"/>
      <c r="P192" s="25"/>
      <c r="Q192" s="25">
        <v>10</v>
      </c>
      <c r="R192" s="25">
        <v>2</v>
      </c>
      <c r="S192" s="25"/>
      <c r="T192" s="31"/>
    </row>
    <row r="193" ht="16.5" hidden="1" outlineLevel="2" spans="1:20">
      <c r="A193" s="23" t="s">
        <v>1987</v>
      </c>
      <c r="B193" s="24" t="s">
        <v>1988</v>
      </c>
      <c r="C193" s="25">
        <v>1</v>
      </c>
      <c r="D193" s="25"/>
      <c r="E193" s="25">
        <v>1</v>
      </c>
      <c r="F193" s="25"/>
      <c r="G193" s="25">
        <v>1</v>
      </c>
      <c r="H193" s="25">
        <v>1</v>
      </c>
      <c r="I193" s="25"/>
      <c r="J193" s="25"/>
      <c r="K193" s="25">
        <v>1</v>
      </c>
      <c r="L193" s="25"/>
      <c r="M193" s="25"/>
      <c r="N193" s="25"/>
      <c r="O193" s="25"/>
      <c r="P193" s="25"/>
      <c r="Q193" s="25"/>
      <c r="R193" s="25"/>
      <c r="S193" s="25"/>
      <c r="T193" s="31"/>
    </row>
    <row r="194" ht="16.5" hidden="1" outlineLevel="2" spans="1:20">
      <c r="A194" s="23" t="s">
        <v>1989</v>
      </c>
      <c r="B194" s="24" t="s">
        <v>1990</v>
      </c>
      <c r="C194" s="25">
        <v>2</v>
      </c>
      <c r="D194" s="25"/>
      <c r="E194" s="25">
        <v>2</v>
      </c>
      <c r="F194" s="25"/>
      <c r="G194" s="25">
        <v>1</v>
      </c>
      <c r="H194" s="25">
        <v>1</v>
      </c>
      <c r="I194" s="25"/>
      <c r="J194" s="25"/>
      <c r="K194" s="25">
        <v>1</v>
      </c>
      <c r="L194" s="25"/>
      <c r="M194" s="25"/>
      <c r="N194" s="25"/>
      <c r="O194" s="25"/>
      <c r="P194" s="25"/>
      <c r="Q194" s="25"/>
      <c r="R194" s="25"/>
      <c r="S194" s="25"/>
      <c r="T194" s="31"/>
    </row>
    <row r="195" ht="16.5" hidden="1" outlineLevel="2" spans="1:20">
      <c r="A195" s="23" t="s">
        <v>1991</v>
      </c>
      <c r="B195" s="24" t="s">
        <v>1992</v>
      </c>
      <c r="C195" s="25">
        <v>5</v>
      </c>
      <c r="D195" s="25"/>
      <c r="E195" s="25">
        <v>5</v>
      </c>
      <c r="F195" s="25"/>
      <c r="G195" s="25">
        <v>6</v>
      </c>
      <c r="H195" s="25">
        <v>5</v>
      </c>
      <c r="I195" s="25"/>
      <c r="J195" s="25"/>
      <c r="K195" s="25">
        <v>5</v>
      </c>
      <c r="L195" s="25"/>
      <c r="M195" s="25"/>
      <c r="N195" s="25"/>
      <c r="O195" s="25"/>
      <c r="P195" s="25"/>
      <c r="Q195" s="25">
        <v>1</v>
      </c>
      <c r="R195" s="25">
        <v>3</v>
      </c>
      <c r="S195" s="25"/>
      <c r="T195" s="31"/>
    </row>
    <row r="196" ht="16.5" hidden="1" outlineLevel="2" spans="1:20">
      <c r="A196" s="23" t="s">
        <v>1993</v>
      </c>
      <c r="B196" s="24" t="s">
        <v>1994</v>
      </c>
      <c r="C196" s="25">
        <v>6</v>
      </c>
      <c r="D196" s="25"/>
      <c r="E196" s="25">
        <v>6</v>
      </c>
      <c r="F196" s="25"/>
      <c r="G196" s="25">
        <v>6</v>
      </c>
      <c r="H196" s="25">
        <v>6</v>
      </c>
      <c r="I196" s="25"/>
      <c r="J196" s="25"/>
      <c r="K196" s="25">
        <v>6</v>
      </c>
      <c r="L196" s="25"/>
      <c r="M196" s="25"/>
      <c r="N196" s="25"/>
      <c r="O196" s="25"/>
      <c r="P196" s="25"/>
      <c r="Q196" s="25"/>
      <c r="R196" s="25"/>
      <c r="S196" s="25"/>
      <c r="T196" s="31"/>
    </row>
    <row r="197" ht="16.5" hidden="1" outlineLevel="2" spans="1:20">
      <c r="A197" s="23" t="s">
        <v>1995</v>
      </c>
      <c r="B197" s="24" t="s">
        <v>1996</v>
      </c>
      <c r="C197" s="25">
        <v>6</v>
      </c>
      <c r="D197" s="25"/>
      <c r="E197" s="25">
        <v>6</v>
      </c>
      <c r="F197" s="25"/>
      <c r="G197" s="25">
        <v>4</v>
      </c>
      <c r="H197" s="25">
        <v>4</v>
      </c>
      <c r="I197" s="25"/>
      <c r="J197" s="25"/>
      <c r="K197" s="25">
        <v>4</v>
      </c>
      <c r="L197" s="25"/>
      <c r="M197" s="25"/>
      <c r="N197" s="25"/>
      <c r="O197" s="25"/>
      <c r="P197" s="25"/>
      <c r="Q197" s="25"/>
      <c r="R197" s="25"/>
      <c r="S197" s="25"/>
      <c r="T197" s="31"/>
    </row>
    <row r="198" s="9" customFormat="1" ht="16.5" outlineLevel="1" collapsed="1" spans="1:20">
      <c r="A198" s="20" t="s">
        <v>1997</v>
      </c>
      <c r="B198" s="21" t="s">
        <v>1998</v>
      </c>
      <c r="C198" s="22">
        <v>77</v>
      </c>
      <c r="D198" s="22">
        <v>50</v>
      </c>
      <c r="E198" s="22">
        <v>27</v>
      </c>
      <c r="F198" s="22"/>
      <c r="G198" s="22">
        <v>113</v>
      </c>
      <c r="H198" s="22">
        <v>70</v>
      </c>
      <c r="I198" s="22">
        <v>48</v>
      </c>
      <c r="J198" s="22"/>
      <c r="K198" s="22">
        <v>22</v>
      </c>
      <c r="L198" s="22"/>
      <c r="M198" s="22"/>
      <c r="N198" s="22"/>
      <c r="O198" s="22"/>
      <c r="P198" s="22"/>
      <c r="Q198" s="22">
        <v>43</v>
      </c>
      <c r="R198" s="22">
        <v>9</v>
      </c>
      <c r="S198" s="22"/>
      <c r="T198" s="30"/>
    </row>
    <row r="199" ht="16.5" hidden="1" outlineLevel="2" spans="1:20">
      <c r="A199" s="23" t="s">
        <v>1999</v>
      </c>
      <c r="B199" s="24" t="s">
        <v>2000</v>
      </c>
      <c r="C199" s="25">
        <v>50</v>
      </c>
      <c r="D199" s="25">
        <v>50</v>
      </c>
      <c r="E199" s="25"/>
      <c r="F199" s="25"/>
      <c r="G199" s="25">
        <v>80</v>
      </c>
      <c r="H199" s="25">
        <v>48</v>
      </c>
      <c r="I199" s="25">
        <v>48</v>
      </c>
      <c r="J199" s="25"/>
      <c r="K199" s="25"/>
      <c r="L199" s="25"/>
      <c r="M199" s="25"/>
      <c r="N199" s="25"/>
      <c r="O199" s="25"/>
      <c r="P199" s="25"/>
      <c r="Q199" s="25">
        <v>32</v>
      </c>
      <c r="R199" s="25">
        <v>8</v>
      </c>
      <c r="S199" s="25"/>
      <c r="T199" s="31"/>
    </row>
    <row r="200" ht="16.5" hidden="1" outlineLevel="2" spans="1:20">
      <c r="A200" s="23" t="s">
        <v>2001</v>
      </c>
      <c r="B200" s="24" t="s">
        <v>2002</v>
      </c>
      <c r="C200" s="25">
        <v>15</v>
      </c>
      <c r="D200" s="25"/>
      <c r="E200" s="25">
        <v>15</v>
      </c>
      <c r="F200" s="25"/>
      <c r="G200" s="25">
        <v>20</v>
      </c>
      <c r="H200" s="25">
        <v>12</v>
      </c>
      <c r="I200" s="25"/>
      <c r="J200" s="25"/>
      <c r="K200" s="25">
        <v>12</v>
      </c>
      <c r="L200" s="25"/>
      <c r="M200" s="25"/>
      <c r="N200" s="25"/>
      <c r="O200" s="25"/>
      <c r="P200" s="25"/>
      <c r="Q200" s="25">
        <v>8</v>
      </c>
      <c r="R200" s="25">
        <v>1</v>
      </c>
      <c r="S200" s="25"/>
      <c r="T200" s="31"/>
    </row>
    <row r="201" ht="16.5" hidden="1" outlineLevel="2" spans="1:20">
      <c r="A201" s="23" t="s">
        <v>2003</v>
      </c>
      <c r="B201" s="24" t="s">
        <v>2004</v>
      </c>
      <c r="C201" s="25">
        <v>1</v>
      </c>
      <c r="D201" s="25"/>
      <c r="E201" s="25">
        <v>1</v>
      </c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31"/>
    </row>
    <row r="202" ht="16.5" hidden="1" outlineLevel="2" spans="1:20">
      <c r="A202" s="23" t="s">
        <v>2005</v>
      </c>
      <c r="B202" s="24" t="s">
        <v>2006</v>
      </c>
      <c r="C202" s="25">
        <v>4</v>
      </c>
      <c r="D202" s="25"/>
      <c r="E202" s="25">
        <v>4</v>
      </c>
      <c r="F202" s="25"/>
      <c r="G202" s="25">
        <v>5</v>
      </c>
      <c r="H202" s="25">
        <v>3</v>
      </c>
      <c r="I202" s="25"/>
      <c r="J202" s="25"/>
      <c r="K202" s="25">
        <v>3</v>
      </c>
      <c r="L202" s="25"/>
      <c r="M202" s="25"/>
      <c r="N202" s="25"/>
      <c r="O202" s="25"/>
      <c r="P202" s="25"/>
      <c r="Q202" s="25">
        <v>2</v>
      </c>
      <c r="R202" s="25"/>
      <c r="S202" s="25"/>
      <c r="T202" s="31"/>
    </row>
    <row r="203" ht="16.5" hidden="1" outlineLevel="2" spans="1:20">
      <c r="A203" s="23" t="s">
        <v>2007</v>
      </c>
      <c r="B203" s="24" t="s">
        <v>2008</v>
      </c>
      <c r="C203" s="25">
        <v>5</v>
      </c>
      <c r="D203" s="25"/>
      <c r="E203" s="25">
        <v>5</v>
      </c>
      <c r="F203" s="25"/>
      <c r="G203" s="25">
        <v>6</v>
      </c>
      <c r="H203" s="25">
        <v>5</v>
      </c>
      <c r="I203" s="25"/>
      <c r="J203" s="25"/>
      <c r="K203" s="25">
        <v>5</v>
      </c>
      <c r="L203" s="25"/>
      <c r="M203" s="25"/>
      <c r="N203" s="25"/>
      <c r="O203" s="25"/>
      <c r="P203" s="25"/>
      <c r="Q203" s="25">
        <v>1</v>
      </c>
      <c r="R203" s="25"/>
      <c r="S203" s="25"/>
      <c r="T203" s="31"/>
    </row>
    <row r="204" ht="16.5" hidden="1" outlineLevel="2" spans="1:20">
      <c r="A204" s="23" t="s">
        <v>2009</v>
      </c>
      <c r="B204" s="24" t="s">
        <v>2010</v>
      </c>
      <c r="C204" s="25">
        <v>2</v>
      </c>
      <c r="D204" s="25"/>
      <c r="E204" s="25">
        <v>2</v>
      </c>
      <c r="F204" s="25"/>
      <c r="G204" s="25">
        <v>2</v>
      </c>
      <c r="H204" s="25">
        <v>2</v>
      </c>
      <c r="I204" s="25"/>
      <c r="J204" s="25"/>
      <c r="K204" s="25">
        <v>2</v>
      </c>
      <c r="L204" s="25"/>
      <c r="M204" s="25"/>
      <c r="N204" s="25"/>
      <c r="O204" s="25"/>
      <c r="P204" s="25"/>
      <c r="Q204" s="25"/>
      <c r="R204" s="25"/>
      <c r="S204" s="25"/>
      <c r="T204" s="31"/>
    </row>
    <row r="205" s="9" customFormat="1" ht="16.5" outlineLevel="1" collapsed="1" spans="1:20">
      <c r="A205" s="20" t="s">
        <v>2011</v>
      </c>
      <c r="B205" s="21" t="s">
        <v>2012</v>
      </c>
      <c r="C205" s="22">
        <v>55</v>
      </c>
      <c r="D205" s="22">
        <v>35</v>
      </c>
      <c r="E205" s="22">
        <v>20</v>
      </c>
      <c r="F205" s="22"/>
      <c r="G205" s="22">
        <v>84</v>
      </c>
      <c r="H205" s="22">
        <v>52</v>
      </c>
      <c r="I205" s="22">
        <v>34</v>
      </c>
      <c r="J205" s="22"/>
      <c r="K205" s="22">
        <v>18</v>
      </c>
      <c r="L205" s="22"/>
      <c r="M205" s="22"/>
      <c r="N205" s="22"/>
      <c r="O205" s="22"/>
      <c r="P205" s="22"/>
      <c r="Q205" s="22">
        <v>32</v>
      </c>
      <c r="R205" s="22">
        <v>9</v>
      </c>
      <c r="S205" s="22"/>
      <c r="T205" s="30"/>
    </row>
    <row r="206" ht="16.5" hidden="1" outlineLevel="2" spans="1:20">
      <c r="A206" s="23" t="s">
        <v>2013</v>
      </c>
      <c r="B206" s="24" t="s">
        <v>2014</v>
      </c>
      <c r="C206" s="25">
        <v>35</v>
      </c>
      <c r="D206" s="25">
        <v>35</v>
      </c>
      <c r="E206" s="25"/>
      <c r="F206" s="25"/>
      <c r="G206" s="25">
        <v>59</v>
      </c>
      <c r="H206" s="25">
        <v>34</v>
      </c>
      <c r="I206" s="25">
        <v>34</v>
      </c>
      <c r="J206" s="25"/>
      <c r="K206" s="25"/>
      <c r="L206" s="25"/>
      <c r="M206" s="25"/>
      <c r="N206" s="25"/>
      <c r="O206" s="25"/>
      <c r="P206" s="25"/>
      <c r="Q206" s="25">
        <v>25</v>
      </c>
      <c r="R206" s="25">
        <v>7</v>
      </c>
      <c r="S206" s="25"/>
      <c r="T206" s="31"/>
    </row>
    <row r="207" ht="16.5" hidden="1" outlineLevel="2" spans="1:20">
      <c r="A207" s="23" t="s">
        <v>2015</v>
      </c>
      <c r="B207" s="24" t="s">
        <v>2016</v>
      </c>
      <c r="C207" s="25">
        <v>15</v>
      </c>
      <c r="D207" s="25"/>
      <c r="E207" s="25">
        <v>15</v>
      </c>
      <c r="F207" s="25"/>
      <c r="G207" s="25">
        <v>20</v>
      </c>
      <c r="H207" s="25">
        <v>13</v>
      </c>
      <c r="I207" s="25"/>
      <c r="J207" s="25"/>
      <c r="K207" s="25">
        <v>13</v>
      </c>
      <c r="L207" s="25"/>
      <c r="M207" s="25"/>
      <c r="N207" s="25"/>
      <c r="O207" s="25"/>
      <c r="P207" s="25"/>
      <c r="Q207" s="25">
        <v>7</v>
      </c>
      <c r="R207" s="25">
        <v>2</v>
      </c>
      <c r="S207" s="25"/>
      <c r="T207" s="31"/>
    </row>
    <row r="208" ht="20.1" hidden="1" customHeight="1" outlineLevel="2" spans="1:20">
      <c r="A208" s="23" t="s">
        <v>2017</v>
      </c>
      <c r="B208" s="24" t="s">
        <v>2018</v>
      </c>
      <c r="C208" s="25">
        <v>1</v>
      </c>
      <c r="D208" s="25"/>
      <c r="E208" s="25">
        <v>1</v>
      </c>
      <c r="F208" s="25"/>
      <c r="G208" s="25">
        <v>1</v>
      </c>
      <c r="H208" s="25">
        <v>1</v>
      </c>
      <c r="I208" s="25"/>
      <c r="J208" s="25"/>
      <c r="K208" s="25">
        <v>1</v>
      </c>
      <c r="L208" s="25"/>
      <c r="M208" s="25"/>
      <c r="N208" s="25"/>
      <c r="O208" s="25"/>
      <c r="P208" s="25"/>
      <c r="Q208" s="25"/>
      <c r="R208" s="25"/>
      <c r="S208" s="25"/>
      <c r="T208" s="31"/>
    </row>
    <row r="209" ht="16.5" hidden="1" outlineLevel="2" spans="1:20">
      <c r="A209" s="23" t="s">
        <v>2019</v>
      </c>
      <c r="B209" s="24" t="s">
        <v>2020</v>
      </c>
      <c r="C209" s="25">
        <v>2</v>
      </c>
      <c r="D209" s="25"/>
      <c r="E209" s="25">
        <v>2</v>
      </c>
      <c r="F209" s="25"/>
      <c r="G209" s="25">
        <v>2</v>
      </c>
      <c r="H209" s="25">
        <v>2</v>
      </c>
      <c r="I209" s="25"/>
      <c r="J209" s="25"/>
      <c r="K209" s="25">
        <v>2</v>
      </c>
      <c r="L209" s="25"/>
      <c r="M209" s="25"/>
      <c r="N209" s="25"/>
      <c r="O209" s="25"/>
      <c r="P209" s="25"/>
      <c r="Q209" s="25"/>
      <c r="R209" s="25"/>
      <c r="S209" s="25"/>
      <c r="T209" s="31"/>
    </row>
    <row r="210" ht="16.5" hidden="1" outlineLevel="2" spans="1:20">
      <c r="A210" s="23" t="s">
        <v>2021</v>
      </c>
      <c r="B210" s="24" t="s">
        <v>2022</v>
      </c>
      <c r="C210" s="25">
        <v>2</v>
      </c>
      <c r="D210" s="25"/>
      <c r="E210" s="25">
        <v>2</v>
      </c>
      <c r="F210" s="25"/>
      <c r="G210" s="25">
        <v>2</v>
      </c>
      <c r="H210" s="25">
        <v>2</v>
      </c>
      <c r="I210" s="25"/>
      <c r="J210" s="25"/>
      <c r="K210" s="25">
        <v>2</v>
      </c>
      <c r="L210" s="25"/>
      <c r="M210" s="25"/>
      <c r="N210" s="25"/>
      <c r="O210" s="25"/>
      <c r="P210" s="25"/>
      <c r="Q210" s="25"/>
      <c r="R210" s="25"/>
      <c r="S210" s="25"/>
      <c r="T210" s="31"/>
    </row>
    <row r="211" s="9" customFormat="1" ht="16.5" outlineLevel="1" collapsed="1" spans="1:20">
      <c r="A211" s="20" t="s">
        <v>2023</v>
      </c>
      <c r="B211" s="21" t="s">
        <v>2024</v>
      </c>
      <c r="C211" s="22">
        <v>91</v>
      </c>
      <c r="D211" s="22">
        <v>54</v>
      </c>
      <c r="E211" s="22">
        <v>37</v>
      </c>
      <c r="F211" s="22"/>
      <c r="G211" s="22">
        <v>145</v>
      </c>
      <c r="H211" s="22">
        <v>92</v>
      </c>
      <c r="I211" s="22">
        <v>55</v>
      </c>
      <c r="J211" s="22"/>
      <c r="K211" s="22">
        <v>37</v>
      </c>
      <c r="L211" s="22"/>
      <c r="M211" s="22"/>
      <c r="N211" s="22"/>
      <c r="O211" s="22"/>
      <c r="P211" s="22"/>
      <c r="Q211" s="22">
        <v>53</v>
      </c>
      <c r="R211" s="22">
        <v>15</v>
      </c>
      <c r="S211" s="22"/>
      <c r="T211" s="30"/>
    </row>
    <row r="212" ht="16.5" hidden="1" outlineLevel="2" spans="1:20">
      <c r="A212" s="23" t="s">
        <v>2025</v>
      </c>
      <c r="B212" s="24" t="s">
        <v>2026</v>
      </c>
      <c r="C212" s="25">
        <v>54</v>
      </c>
      <c r="D212" s="25">
        <v>54</v>
      </c>
      <c r="E212" s="25"/>
      <c r="F212" s="25"/>
      <c r="G212" s="25">
        <v>102</v>
      </c>
      <c r="H212" s="25">
        <v>55</v>
      </c>
      <c r="I212" s="25">
        <v>55</v>
      </c>
      <c r="J212" s="25"/>
      <c r="K212" s="25"/>
      <c r="L212" s="25"/>
      <c r="M212" s="25"/>
      <c r="N212" s="25"/>
      <c r="O212" s="25"/>
      <c r="P212" s="25"/>
      <c r="Q212" s="25">
        <v>47</v>
      </c>
      <c r="R212" s="25">
        <v>12</v>
      </c>
      <c r="S212" s="25"/>
      <c r="T212" s="31"/>
    </row>
    <row r="213" ht="16.5" hidden="1" outlineLevel="2" spans="1:20">
      <c r="A213" s="23" t="s">
        <v>2027</v>
      </c>
      <c r="B213" s="24" t="s">
        <v>2028</v>
      </c>
      <c r="C213" s="25">
        <v>15</v>
      </c>
      <c r="D213" s="25"/>
      <c r="E213" s="25">
        <v>15</v>
      </c>
      <c r="F213" s="25"/>
      <c r="G213" s="25">
        <v>18</v>
      </c>
      <c r="H213" s="25">
        <v>14</v>
      </c>
      <c r="I213" s="25"/>
      <c r="J213" s="25"/>
      <c r="K213" s="25">
        <v>14</v>
      </c>
      <c r="L213" s="25"/>
      <c r="M213" s="25"/>
      <c r="N213" s="25"/>
      <c r="O213" s="25"/>
      <c r="P213" s="25"/>
      <c r="Q213" s="25">
        <v>4</v>
      </c>
      <c r="R213" s="25">
        <v>3</v>
      </c>
      <c r="S213" s="25"/>
      <c r="T213" s="31"/>
    </row>
    <row r="214" ht="16.5" hidden="1" outlineLevel="2" spans="1:20">
      <c r="A214" s="23" t="s">
        <v>2029</v>
      </c>
      <c r="B214" s="24" t="s">
        <v>2030</v>
      </c>
      <c r="C214" s="25">
        <v>1</v>
      </c>
      <c r="D214" s="25"/>
      <c r="E214" s="25">
        <v>1</v>
      </c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31"/>
    </row>
    <row r="215" ht="16.5" hidden="1" outlineLevel="2" spans="1:20">
      <c r="A215" s="23" t="s">
        <v>2031</v>
      </c>
      <c r="B215" s="24" t="s">
        <v>2032</v>
      </c>
      <c r="C215" s="25">
        <v>6</v>
      </c>
      <c r="D215" s="25"/>
      <c r="E215" s="25">
        <v>6</v>
      </c>
      <c r="F215" s="25"/>
      <c r="G215" s="25">
        <v>7</v>
      </c>
      <c r="H215" s="25">
        <v>6</v>
      </c>
      <c r="I215" s="25"/>
      <c r="J215" s="25"/>
      <c r="K215" s="25">
        <v>6</v>
      </c>
      <c r="L215" s="25"/>
      <c r="M215" s="25"/>
      <c r="N215" s="25"/>
      <c r="O215" s="25"/>
      <c r="P215" s="25"/>
      <c r="Q215" s="25">
        <v>1</v>
      </c>
      <c r="R215" s="25"/>
      <c r="S215" s="25"/>
      <c r="T215" s="31"/>
    </row>
    <row r="216" ht="16.5" hidden="1" outlineLevel="2" spans="1:20">
      <c r="A216" s="23" t="s">
        <v>2033</v>
      </c>
      <c r="B216" s="24" t="s">
        <v>2034</v>
      </c>
      <c r="C216" s="25">
        <v>5</v>
      </c>
      <c r="D216" s="25"/>
      <c r="E216" s="25">
        <v>5</v>
      </c>
      <c r="F216" s="25"/>
      <c r="G216" s="25">
        <v>6</v>
      </c>
      <c r="H216" s="25">
        <v>6</v>
      </c>
      <c r="I216" s="25"/>
      <c r="J216" s="25"/>
      <c r="K216" s="25">
        <v>6</v>
      </c>
      <c r="L216" s="25"/>
      <c r="M216" s="25"/>
      <c r="N216" s="25"/>
      <c r="O216" s="25"/>
      <c r="P216" s="25"/>
      <c r="Q216" s="25"/>
      <c r="R216" s="25"/>
      <c r="S216" s="25"/>
      <c r="T216" s="31"/>
    </row>
    <row r="217" ht="16.5" hidden="1" outlineLevel="2" spans="1:20">
      <c r="A217" s="23" t="s">
        <v>2035</v>
      </c>
      <c r="B217" s="24" t="s">
        <v>2036</v>
      </c>
      <c r="C217" s="25">
        <v>8</v>
      </c>
      <c r="D217" s="25"/>
      <c r="E217" s="25">
        <v>8</v>
      </c>
      <c r="F217" s="25"/>
      <c r="G217" s="25">
        <v>10</v>
      </c>
      <c r="H217" s="25">
        <v>9</v>
      </c>
      <c r="I217" s="25"/>
      <c r="J217" s="25"/>
      <c r="K217" s="25">
        <v>9</v>
      </c>
      <c r="L217" s="25"/>
      <c r="M217" s="25"/>
      <c r="N217" s="25"/>
      <c r="O217" s="25"/>
      <c r="P217" s="25"/>
      <c r="Q217" s="25">
        <v>1</v>
      </c>
      <c r="R217" s="25"/>
      <c r="S217" s="25"/>
      <c r="T217" s="31"/>
    </row>
    <row r="218" ht="16.5" hidden="1" outlineLevel="2" spans="1:20">
      <c r="A218" s="23" t="s">
        <v>2037</v>
      </c>
      <c r="B218" s="24" t="s">
        <v>2038</v>
      </c>
      <c r="C218" s="25">
        <v>2</v>
      </c>
      <c r="D218" s="25"/>
      <c r="E218" s="25">
        <v>2</v>
      </c>
      <c r="F218" s="25"/>
      <c r="G218" s="25">
        <v>2</v>
      </c>
      <c r="H218" s="25">
        <v>2</v>
      </c>
      <c r="I218" s="25"/>
      <c r="J218" s="25"/>
      <c r="K218" s="25">
        <v>2</v>
      </c>
      <c r="L218" s="25"/>
      <c r="M218" s="25"/>
      <c r="N218" s="25"/>
      <c r="O218" s="25"/>
      <c r="P218" s="25"/>
      <c r="Q218" s="25"/>
      <c r="R218" s="25"/>
      <c r="S218" s="25"/>
      <c r="T218" s="31"/>
    </row>
    <row r="219" s="9" customFormat="1" ht="16.5" outlineLevel="1" collapsed="1" spans="1:20">
      <c r="A219" s="20" t="s">
        <v>2039</v>
      </c>
      <c r="B219" s="21" t="s">
        <v>2040</v>
      </c>
      <c r="C219" s="22">
        <v>56</v>
      </c>
      <c r="D219" s="22">
        <v>35</v>
      </c>
      <c r="E219" s="22">
        <v>21</v>
      </c>
      <c r="F219" s="22"/>
      <c r="G219" s="22">
        <v>74</v>
      </c>
      <c r="H219" s="22">
        <v>50</v>
      </c>
      <c r="I219" s="22">
        <v>36</v>
      </c>
      <c r="J219" s="22"/>
      <c r="K219" s="22">
        <v>14</v>
      </c>
      <c r="L219" s="22"/>
      <c r="M219" s="22"/>
      <c r="N219" s="22"/>
      <c r="O219" s="22"/>
      <c r="P219" s="22"/>
      <c r="Q219" s="22">
        <v>24</v>
      </c>
      <c r="R219" s="22"/>
      <c r="S219" s="22"/>
      <c r="T219" s="30"/>
    </row>
    <row r="220" ht="16.5" hidden="1" outlineLevel="2" spans="1:20">
      <c r="A220" s="23" t="s">
        <v>2041</v>
      </c>
      <c r="B220" s="24" t="s">
        <v>2042</v>
      </c>
      <c r="C220" s="25">
        <v>35</v>
      </c>
      <c r="D220" s="25">
        <v>35</v>
      </c>
      <c r="E220" s="25"/>
      <c r="F220" s="25"/>
      <c r="G220" s="25">
        <v>58</v>
      </c>
      <c r="H220" s="25">
        <v>36</v>
      </c>
      <c r="I220" s="25">
        <v>36</v>
      </c>
      <c r="J220" s="25"/>
      <c r="K220" s="25"/>
      <c r="L220" s="25"/>
      <c r="M220" s="25"/>
      <c r="N220" s="25"/>
      <c r="O220" s="25"/>
      <c r="P220" s="25"/>
      <c r="Q220" s="25">
        <v>22</v>
      </c>
      <c r="R220" s="25"/>
      <c r="S220" s="25"/>
      <c r="T220" s="31"/>
    </row>
    <row r="221" ht="16.5" hidden="1" outlineLevel="2" spans="1:20">
      <c r="A221" s="23" t="s">
        <v>2043</v>
      </c>
      <c r="B221" s="24" t="s">
        <v>2044</v>
      </c>
      <c r="C221" s="25">
        <v>16</v>
      </c>
      <c r="D221" s="25"/>
      <c r="E221" s="25">
        <v>16</v>
      </c>
      <c r="F221" s="25"/>
      <c r="G221" s="25">
        <v>11</v>
      </c>
      <c r="H221" s="25">
        <v>9</v>
      </c>
      <c r="I221" s="25"/>
      <c r="J221" s="25"/>
      <c r="K221" s="25">
        <v>9</v>
      </c>
      <c r="L221" s="25"/>
      <c r="M221" s="25"/>
      <c r="N221" s="25"/>
      <c r="O221" s="25"/>
      <c r="P221" s="25"/>
      <c r="Q221" s="25">
        <v>2</v>
      </c>
      <c r="R221" s="25"/>
      <c r="S221" s="25"/>
      <c r="T221" s="31"/>
    </row>
    <row r="222" ht="16.5" hidden="1" outlineLevel="2" spans="1:20">
      <c r="A222" s="23" t="s">
        <v>2045</v>
      </c>
      <c r="B222" s="24" t="s">
        <v>2046</v>
      </c>
      <c r="C222" s="25">
        <v>1</v>
      </c>
      <c r="D222" s="25"/>
      <c r="E222" s="25">
        <v>1</v>
      </c>
      <c r="F222" s="25"/>
      <c r="G222" s="25">
        <v>1</v>
      </c>
      <c r="H222" s="25">
        <v>1</v>
      </c>
      <c r="I222" s="25"/>
      <c r="J222" s="25"/>
      <c r="K222" s="25">
        <v>1</v>
      </c>
      <c r="L222" s="25"/>
      <c r="M222" s="25"/>
      <c r="N222" s="25"/>
      <c r="O222" s="25"/>
      <c r="P222" s="25"/>
      <c r="Q222" s="25"/>
      <c r="R222" s="25"/>
      <c r="S222" s="25"/>
      <c r="T222" s="31"/>
    </row>
    <row r="223" ht="16.5" hidden="1" outlineLevel="2" spans="1:20">
      <c r="A223" s="23" t="s">
        <v>2047</v>
      </c>
      <c r="B223" s="24" t="s">
        <v>2048</v>
      </c>
      <c r="C223" s="25">
        <v>2</v>
      </c>
      <c r="D223" s="25"/>
      <c r="E223" s="25">
        <v>2</v>
      </c>
      <c r="F223" s="25"/>
      <c r="G223" s="25">
        <v>2</v>
      </c>
      <c r="H223" s="25">
        <v>2</v>
      </c>
      <c r="I223" s="25"/>
      <c r="J223" s="25"/>
      <c r="K223" s="25">
        <v>2</v>
      </c>
      <c r="L223" s="25"/>
      <c r="M223" s="25"/>
      <c r="N223" s="25"/>
      <c r="O223" s="25"/>
      <c r="P223" s="25"/>
      <c r="Q223" s="25"/>
      <c r="R223" s="25"/>
      <c r="S223" s="25"/>
      <c r="T223" s="31"/>
    </row>
    <row r="224" ht="16.5" hidden="1" outlineLevel="2" spans="1:20">
      <c r="A224" s="23" t="s">
        <v>2049</v>
      </c>
      <c r="B224" s="24" t="s">
        <v>2050</v>
      </c>
      <c r="C224" s="25">
        <v>2</v>
      </c>
      <c r="D224" s="25"/>
      <c r="E224" s="25">
        <v>2</v>
      </c>
      <c r="F224" s="25"/>
      <c r="G224" s="25">
        <v>2</v>
      </c>
      <c r="H224" s="25">
        <v>2</v>
      </c>
      <c r="I224" s="25"/>
      <c r="J224" s="25"/>
      <c r="K224" s="25">
        <v>2</v>
      </c>
      <c r="L224" s="25"/>
      <c r="M224" s="25"/>
      <c r="N224" s="25"/>
      <c r="O224" s="25"/>
      <c r="P224" s="25"/>
      <c r="Q224" s="25"/>
      <c r="R224" s="25"/>
      <c r="S224" s="25"/>
      <c r="T224" s="31"/>
    </row>
    <row r="225" s="9" customFormat="1" ht="20.1" customHeight="1" outlineLevel="1" collapsed="1" spans="1:20">
      <c r="A225" s="20" t="s">
        <v>2051</v>
      </c>
      <c r="B225" s="21" t="s">
        <v>2052</v>
      </c>
      <c r="C225" s="22">
        <v>96</v>
      </c>
      <c r="D225" s="22">
        <v>56</v>
      </c>
      <c r="E225" s="22">
        <v>40</v>
      </c>
      <c r="F225" s="22"/>
      <c r="G225" s="22">
        <v>145</v>
      </c>
      <c r="H225" s="22">
        <v>90</v>
      </c>
      <c r="I225" s="22">
        <v>52</v>
      </c>
      <c r="J225" s="22"/>
      <c r="K225" s="22">
        <v>38</v>
      </c>
      <c r="L225" s="22"/>
      <c r="M225" s="22"/>
      <c r="N225" s="22"/>
      <c r="O225" s="22"/>
      <c r="P225" s="22"/>
      <c r="Q225" s="22">
        <v>55</v>
      </c>
      <c r="R225" s="22"/>
      <c r="S225" s="22"/>
      <c r="T225" s="30"/>
    </row>
    <row r="226" ht="16.5" hidden="1" outlineLevel="2" spans="1:20">
      <c r="A226" s="23" t="s">
        <v>2053</v>
      </c>
      <c r="B226" s="24" t="s">
        <v>2054</v>
      </c>
      <c r="C226" s="25">
        <v>56</v>
      </c>
      <c r="D226" s="25">
        <v>56</v>
      </c>
      <c r="E226" s="25"/>
      <c r="F226" s="25"/>
      <c r="G226" s="25">
        <v>100</v>
      </c>
      <c r="H226" s="25">
        <v>52</v>
      </c>
      <c r="I226" s="25">
        <v>52</v>
      </c>
      <c r="J226" s="25"/>
      <c r="K226" s="25"/>
      <c r="L226" s="25"/>
      <c r="M226" s="25"/>
      <c r="N226" s="25"/>
      <c r="O226" s="25"/>
      <c r="P226" s="25"/>
      <c r="Q226" s="25">
        <v>48</v>
      </c>
      <c r="R226" s="25"/>
      <c r="S226" s="25"/>
      <c r="T226" s="31"/>
    </row>
    <row r="227" ht="16.5" hidden="1" outlineLevel="2" spans="1:20">
      <c r="A227" s="23" t="s">
        <v>2055</v>
      </c>
      <c r="B227" s="24" t="s">
        <v>2056</v>
      </c>
      <c r="C227" s="25">
        <v>15</v>
      </c>
      <c r="D227" s="25"/>
      <c r="E227" s="25">
        <v>15</v>
      </c>
      <c r="F227" s="25"/>
      <c r="G227" s="25">
        <v>19</v>
      </c>
      <c r="H227" s="25">
        <v>14</v>
      </c>
      <c r="I227" s="25"/>
      <c r="J227" s="25"/>
      <c r="K227" s="25">
        <v>14</v>
      </c>
      <c r="L227" s="25"/>
      <c r="M227" s="25"/>
      <c r="N227" s="25"/>
      <c r="O227" s="25"/>
      <c r="P227" s="25"/>
      <c r="Q227" s="25">
        <v>5</v>
      </c>
      <c r="R227" s="25"/>
      <c r="S227" s="25"/>
      <c r="T227" s="31"/>
    </row>
    <row r="228" ht="16.5" hidden="1" outlineLevel="2" spans="1:20">
      <c r="A228" s="23" t="s">
        <v>2057</v>
      </c>
      <c r="B228" s="24" t="s">
        <v>2058</v>
      </c>
      <c r="C228" s="25">
        <v>1</v>
      </c>
      <c r="D228" s="25"/>
      <c r="E228" s="25">
        <v>1</v>
      </c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31"/>
    </row>
    <row r="229" ht="16.5" hidden="1" outlineLevel="2" spans="1:20">
      <c r="A229" s="23" t="s">
        <v>2059</v>
      </c>
      <c r="B229" s="24" t="s">
        <v>2060</v>
      </c>
      <c r="C229" s="25">
        <v>8</v>
      </c>
      <c r="D229" s="25"/>
      <c r="E229" s="25">
        <v>8</v>
      </c>
      <c r="F229" s="25"/>
      <c r="G229" s="25">
        <v>5</v>
      </c>
      <c r="H229" s="25">
        <v>5</v>
      </c>
      <c r="I229" s="25"/>
      <c r="J229" s="25"/>
      <c r="K229" s="25">
        <v>5</v>
      </c>
      <c r="L229" s="25"/>
      <c r="M229" s="25"/>
      <c r="N229" s="25"/>
      <c r="O229" s="25"/>
      <c r="P229" s="25"/>
      <c r="Q229" s="25"/>
      <c r="R229" s="25"/>
      <c r="S229" s="25"/>
      <c r="T229" s="31"/>
    </row>
    <row r="230" ht="16.5" hidden="1" outlineLevel="2" spans="1:20">
      <c r="A230" s="23" t="s">
        <v>2061</v>
      </c>
      <c r="B230" s="24" t="s">
        <v>2062</v>
      </c>
      <c r="C230" s="25">
        <v>5</v>
      </c>
      <c r="D230" s="25"/>
      <c r="E230" s="25">
        <v>5</v>
      </c>
      <c r="F230" s="25"/>
      <c r="G230" s="25">
        <v>6</v>
      </c>
      <c r="H230" s="25">
        <v>5</v>
      </c>
      <c r="I230" s="25"/>
      <c r="J230" s="25"/>
      <c r="K230" s="25">
        <v>5</v>
      </c>
      <c r="L230" s="25"/>
      <c r="M230" s="25"/>
      <c r="N230" s="25"/>
      <c r="O230" s="25"/>
      <c r="P230" s="25"/>
      <c r="Q230" s="25">
        <v>1</v>
      </c>
      <c r="R230" s="25"/>
      <c r="S230" s="25"/>
      <c r="T230" s="31"/>
    </row>
    <row r="231" ht="16.5" hidden="1" outlineLevel="2" spans="1:20">
      <c r="A231" s="23" t="s">
        <v>2063</v>
      </c>
      <c r="B231" s="24" t="s">
        <v>2064</v>
      </c>
      <c r="C231" s="25">
        <v>9</v>
      </c>
      <c r="D231" s="25"/>
      <c r="E231" s="25">
        <v>9</v>
      </c>
      <c r="F231" s="25"/>
      <c r="G231" s="25">
        <v>13</v>
      </c>
      <c r="H231" s="25">
        <v>12</v>
      </c>
      <c r="I231" s="25"/>
      <c r="J231" s="25"/>
      <c r="K231" s="25">
        <v>12</v>
      </c>
      <c r="L231" s="25"/>
      <c r="M231" s="25"/>
      <c r="N231" s="25"/>
      <c r="O231" s="25"/>
      <c r="P231" s="25"/>
      <c r="Q231" s="25">
        <v>1</v>
      </c>
      <c r="R231" s="25"/>
      <c r="S231" s="25"/>
      <c r="T231" s="31"/>
    </row>
    <row r="232" ht="16.5" hidden="1" outlineLevel="2" spans="1:20">
      <c r="A232" s="23" t="s">
        <v>2065</v>
      </c>
      <c r="B232" s="24" t="s">
        <v>2066</v>
      </c>
      <c r="C232" s="25">
        <v>2</v>
      </c>
      <c r="D232" s="25"/>
      <c r="E232" s="25">
        <v>2</v>
      </c>
      <c r="F232" s="25"/>
      <c r="G232" s="25">
        <v>2</v>
      </c>
      <c r="H232" s="25">
        <v>2</v>
      </c>
      <c r="I232" s="25"/>
      <c r="J232" s="25"/>
      <c r="K232" s="25">
        <v>2</v>
      </c>
      <c r="L232" s="25"/>
      <c r="M232" s="25"/>
      <c r="N232" s="25"/>
      <c r="O232" s="25"/>
      <c r="P232" s="25"/>
      <c r="Q232" s="25"/>
      <c r="R232" s="25"/>
      <c r="S232" s="25"/>
      <c r="T232" s="31"/>
    </row>
    <row r="233" s="9" customFormat="1" ht="16.5" outlineLevel="1" collapsed="1" spans="1:20">
      <c r="A233" s="20" t="s">
        <v>2067</v>
      </c>
      <c r="B233" s="21" t="s">
        <v>2068</v>
      </c>
      <c r="C233" s="22">
        <v>85</v>
      </c>
      <c r="D233" s="22">
        <v>55</v>
      </c>
      <c r="E233" s="22">
        <v>30</v>
      </c>
      <c r="F233" s="22"/>
      <c r="G233" s="22">
        <v>149</v>
      </c>
      <c r="H233" s="22">
        <v>77</v>
      </c>
      <c r="I233" s="22">
        <v>50</v>
      </c>
      <c r="J233" s="22"/>
      <c r="K233" s="22">
        <v>27</v>
      </c>
      <c r="L233" s="22"/>
      <c r="M233" s="22"/>
      <c r="N233" s="22"/>
      <c r="O233" s="22"/>
      <c r="P233" s="22"/>
      <c r="Q233" s="22">
        <v>72</v>
      </c>
      <c r="R233" s="22">
        <v>26</v>
      </c>
      <c r="S233" s="22"/>
      <c r="T233" s="30"/>
    </row>
    <row r="234" ht="16.5" hidden="1" outlineLevel="2" spans="1:20">
      <c r="A234" s="23" t="s">
        <v>2069</v>
      </c>
      <c r="B234" s="24" t="s">
        <v>2070</v>
      </c>
      <c r="C234" s="25">
        <v>55</v>
      </c>
      <c r="D234" s="25">
        <v>55</v>
      </c>
      <c r="E234" s="25"/>
      <c r="F234" s="25"/>
      <c r="G234" s="25">
        <v>112</v>
      </c>
      <c r="H234" s="25">
        <v>50</v>
      </c>
      <c r="I234" s="25">
        <v>50</v>
      </c>
      <c r="J234" s="25"/>
      <c r="K234" s="25"/>
      <c r="L234" s="25"/>
      <c r="M234" s="25"/>
      <c r="N234" s="25"/>
      <c r="O234" s="25"/>
      <c r="P234" s="25"/>
      <c r="Q234" s="25">
        <v>62</v>
      </c>
      <c r="R234" s="25">
        <v>24</v>
      </c>
      <c r="S234" s="25"/>
      <c r="T234" s="31"/>
    </row>
    <row r="235" ht="16.5" hidden="1" outlineLevel="2" spans="1:20">
      <c r="A235" s="23" t="s">
        <v>2071</v>
      </c>
      <c r="B235" s="24" t="s">
        <v>2072</v>
      </c>
      <c r="C235" s="25">
        <v>15</v>
      </c>
      <c r="D235" s="25"/>
      <c r="E235" s="25">
        <v>15</v>
      </c>
      <c r="F235" s="25"/>
      <c r="G235" s="25">
        <v>16</v>
      </c>
      <c r="H235" s="25">
        <v>11</v>
      </c>
      <c r="I235" s="25"/>
      <c r="J235" s="25"/>
      <c r="K235" s="25">
        <v>11</v>
      </c>
      <c r="L235" s="25"/>
      <c r="M235" s="25"/>
      <c r="N235" s="25"/>
      <c r="O235" s="25"/>
      <c r="P235" s="25"/>
      <c r="Q235" s="25">
        <v>5</v>
      </c>
      <c r="R235" s="25">
        <v>2</v>
      </c>
      <c r="S235" s="25"/>
      <c r="T235" s="31"/>
    </row>
    <row r="236" ht="16.5" hidden="1" outlineLevel="2" spans="1:20">
      <c r="A236" s="23" t="s">
        <v>2073</v>
      </c>
      <c r="B236" s="24" t="s">
        <v>2074</v>
      </c>
      <c r="C236" s="25">
        <v>6</v>
      </c>
      <c r="D236" s="25"/>
      <c r="E236" s="25">
        <v>6</v>
      </c>
      <c r="F236" s="25"/>
      <c r="G236" s="25">
        <v>10</v>
      </c>
      <c r="H236" s="25">
        <v>6</v>
      </c>
      <c r="I236" s="25"/>
      <c r="J236" s="25"/>
      <c r="K236" s="25">
        <v>6</v>
      </c>
      <c r="L236" s="25"/>
      <c r="M236" s="25"/>
      <c r="N236" s="25"/>
      <c r="O236" s="25"/>
      <c r="P236" s="25"/>
      <c r="Q236" s="25">
        <v>4</v>
      </c>
      <c r="R236" s="25"/>
      <c r="S236" s="25"/>
      <c r="T236" s="31"/>
    </row>
    <row r="237" ht="16.5" hidden="1" outlineLevel="2" spans="1:20">
      <c r="A237" s="23" t="s">
        <v>2075</v>
      </c>
      <c r="B237" s="24" t="s">
        <v>2076</v>
      </c>
      <c r="C237" s="25">
        <v>1</v>
      </c>
      <c r="D237" s="25"/>
      <c r="E237" s="25">
        <v>1</v>
      </c>
      <c r="F237" s="25"/>
      <c r="G237" s="25">
        <v>1</v>
      </c>
      <c r="H237" s="25">
        <v>1</v>
      </c>
      <c r="I237" s="25"/>
      <c r="J237" s="25"/>
      <c r="K237" s="25">
        <v>1</v>
      </c>
      <c r="L237" s="25"/>
      <c r="M237" s="25"/>
      <c r="N237" s="25"/>
      <c r="O237" s="25"/>
      <c r="P237" s="25"/>
      <c r="Q237" s="25"/>
      <c r="R237" s="25"/>
      <c r="S237" s="25"/>
      <c r="T237" s="31"/>
    </row>
    <row r="238" ht="16.5" hidden="1" outlineLevel="2" spans="1:20">
      <c r="A238" s="23" t="s">
        <v>2077</v>
      </c>
      <c r="B238" s="24" t="s">
        <v>2078</v>
      </c>
      <c r="C238" s="25">
        <v>3</v>
      </c>
      <c r="D238" s="25"/>
      <c r="E238" s="25">
        <v>3</v>
      </c>
      <c r="F238" s="25"/>
      <c r="G238" s="25">
        <v>3</v>
      </c>
      <c r="H238" s="25">
        <v>3</v>
      </c>
      <c r="I238" s="25"/>
      <c r="J238" s="25"/>
      <c r="K238" s="25">
        <v>3</v>
      </c>
      <c r="L238" s="25"/>
      <c r="M238" s="25"/>
      <c r="N238" s="25"/>
      <c r="O238" s="25"/>
      <c r="P238" s="25"/>
      <c r="Q238" s="25"/>
      <c r="R238" s="25"/>
      <c r="S238" s="25"/>
      <c r="T238" s="31"/>
    </row>
    <row r="239" ht="16.5" hidden="1" outlineLevel="2" spans="1:20">
      <c r="A239" s="23" t="s">
        <v>2079</v>
      </c>
      <c r="B239" s="24" t="s">
        <v>2080</v>
      </c>
      <c r="C239" s="25">
        <v>2</v>
      </c>
      <c r="D239" s="25"/>
      <c r="E239" s="25">
        <v>2</v>
      </c>
      <c r="F239" s="25"/>
      <c r="G239" s="25">
        <v>2</v>
      </c>
      <c r="H239" s="25">
        <v>2</v>
      </c>
      <c r="I239" s="25"/>
      <c r="J239" s="25"/>
      <c r="K239" s="25">
        <v>2</v>
      </c>
      <c r="L239" s="25"/>
      <c r="M239" s="25"/>
      <c r="N239" s="25"/>
      <c r="O239" s="25"/>
      <c r="P239" s="25"/>
      <c r="Q239" s="25"/>
      <c r="R239" s="25"/>
      <c r="S239" s="25"/>
      <c r="T239" s="31"/>
    </row>
    <row r="240" ht="16.5" hidden="1" outlineLevel="2" spans="1:20">
      <c r="A240" s="23" t="s">
        <v>2081</v>
      </c>
      <c r="B240" s="24" t="s">
        <v>2082</v>
      </c>
      <c r="C240" s="25">
        <v>3</v>
      </c>
      <c r="D240" s="25"/>
      <c r="E240" s="25">
        <v>3</v>
      </c>
      <c r="F240" s="25"/>
      <c r="G240" s="25">
        <v>5</v>
      </c>
      <c r="H240" s="25">
        <v>4</v>
      </c>
      <c r="I240" s="25"/>
      <c r="J240" s="25"/>
      <c r="K240" s="25">
        <v>4</v>
      </c>
      <c r="L240" s="25"/>
      <c r="M240" s="25"/>
      <c r="N240" s="25"/>
      <c r="O240" s="25"/>
      <c r="P240" s="25"/>
      <c r="Q240" s="25">
        <v>1</v>
      </c>
      <c r="R240" s="25"/>
      <c r="S240" s="25"/>
      <c r="T240" s="31"/>
    </row>
    <row r="241" s="9" customFormat="1" ht="16.5" outlineLevel="1" collapsed="1" spans="1:20">
      <c r="A241" s="20" t="s">
        <v>2083</v>
      </c>
      <c r="B241" s="21" t="s">
        <v>2084</v>
      </c>
      <c r="C241" s="22">
        <v>55</v>
      </c>
      <c r="D241" s="22">
        <v>35</v>
      </c>
      <c r="E241" s="22">
        <v>20</v>
      </c>
      <c r="F241" s="22"/>
      <c r="G241" s="22">
        <v>84</v>
      </c>
      <c r="H241" s="22">
        <v>48</v>
      </c>
      <c r="I241" s="22">
        <v>30</v>
      </c>
      <c r="J241" s="22"/>
      <c r="K241" s="22">
        <v>18</v>
      </c>
      <c r="L241" s="22"/>
      <c r="M241" s="22"/>
      <c r="N241" s="22"/>
      <c r="O241" s="22"/>
      <c r="P241" s="22"/>
      <c r="Q241" s="22">
        <v>36</v>
      </c>
      <c r="R241" s="22">
        <v>6</v>
      </c>
      <c r="S241" s="22"/>
      <c r="T241" s="30"/>
    </row>
    <row r="242" ht="16.5" hidden="1" outlineLevel="2" spans="1:20">
      <c r="A242" s="23" t="s">
        <v>2085</v>
      </c>
      <c r="B242" s="24" t="s">
        <v>2086</v>
      </c>
      <c r="C242" s="25">
        <v>35</v>
      </c>
      <c r="D242" s="25">
        <v>35</v>
      </c>
      <c r="E242" s="25"/>
      <c r="F242" s="25"/>
      <c r="G242" s="25">
        <v>61</v>
      </c>
      <c r="H242" s="25">
        <v>30</v>
      </c>
      <c r="I242" s="25">
        <v>30</v>
      </c>
      <c r="J242" s="25"/>
      <c r="K242" s="25"/>
      <c r="L242" s="25"/>
      <c r="M242" s="25"/>
      <c r="N242" s="25"/>
      <c r="O242" s="25"/>
      <c r="P242" s="25"/>
      <c r="Q242" s="25">
        <v>31</v>
      </c>
      <c r="R242" s="25">
        <v>6</v>
      </c>
      <c r="S242" s="25"/>
      <c r="T242" s="31"/>
    </row>
    <row r="243" ht="16.5" hidden="1" outlineLevel="2" spans="1:20">
      <c r="A243" s="23" t="s">
        <v>2087</v>
      </c>
      <c r="B243" s="24" t="s">
        <v>2088</v>
      </c>
      <c r="C243" s="25">
        <v>15</v>
      </c>
      <c r="D243" s="25"/>
      <c r="E243" s="25">
        <v>15</v>
      </c>
      <c r="F243" s="25"/>
      <c r="G243" s="25">
        <v>17</v>
      </c>
      <c r="H243" s="25">
        <v>13</v>
      </c>
      <c r="I243" s="25"/>
      <c r="J243" s="25"/>
      <c r="K243" s="25">
        <v>13</v>
      </c>
      <c r="L243" s="25"/>
      <c r="M243" s="25"/>
      <c r="N243" s="25"/>
      <c r="O243" s="25"/>
      <c r="P243" s="25"/>
      <c r="Q243" s="25">
        <v>4</v>
      </c>
      <c r="R243" s="25"/>
      <c r="S243" s="25"/>
      <c r="T243" s="31"/>
    </row>
    <row r="244" ht="16.5" hidden="1" outlineLevel="2" spans="1:20">
      <c r="A244" s="23" t="s">
        <v>2089</v>
      </c>
      <c r="B244" s="24" t="s">
        <v>2090</v>
      </c>
      <c r="C244" s="25">
        <v>1</v>
      </c>
      <c r="D244" s="25"/>
      <c r="E244" s="25">
        <v>1</v>
      </c>
      <c r="F244" s="25"/>
      <c r="G244" s="25">
        <v>1</v>
      </c>
      <c r="H244" s="25">
        <v>1</v>
      </c>
      <c r="I244" s="25"/>
      <c r="J244" s="25"/>
      <c r="K244" s="25">
        <v>1</v>
      </c>
      <c r="L244" s="25"/>
      <c r="M244" s="25"/>
      <c r="N244" s="25"/>
      <c r="O244" s="25"/>
      <c r="P244" s="25"/>
      <c r="Q244" s="25"/>
      <c r="R244" s="25"/>
      <c r="S244" s="25"/>
      <c r="T244" s="31"/>
    </row>
    <row r="245" ht="16.5" hidden="1" outlineLevel="2" spans="1:20">
      <c r="A245" s="23" t="s">
        <v>2091</v>
      </c>
      <c r="B245" s="24" t="s">
        <v>2092</v>
      </c>
      <c r="C245" s="25">
        <v>2</v>
      </c>
      <c r="D245" s="25"/>
      <c r="E245" s="25">
        <v>2</v>
      </c>
      <c r="F245" s="25"/>
      <c r="G245" s="25">
        <v>3</v>
      </c>
      <c r="H245" s="25">
        <v>2</v>
      </c>
      <c r="I245" s="25"/>
      <c r="J245" s="25"/>
      <c r="K245" s="25">
        <v>2</v>
      </c>
      <c r="L245" s="25"/>
      <c r="M245" s="25"/>
      <c r="N245" s="25"/>
      <c r="O245" s="25"/>
      <c r="P245" s="25"/>
      <c r="Q245" s="25">
        <v>1</v>
      </c>
      <c r="R245" s="25"/>
      <c r="S245" s="25"/>
      <c r="T245" s="31"/>
    </row>
    <row r="246" ht="16.5" hidden="1" outlineLevel="2" spans="1:20">
      <c r="A246" s="23" t="s">
        <v>2093</v>
      </c>
      <c r="B246" s="24" t="s">
        <v>2094</v>
      </c>
      <c r="C246" s="25">
        <v>2</v>
      </c>
      <c r="D246" s="25"/>
      <c r="E246" s="25">
        <v>2</v>
      </c>
      <c r="F246" s="25"/>
      <c r="G246" s="25">
        <v>2</v>
      </c>
      <c r="H246" s="25">
        <v>2</v>
      </c>
      <c r="I246" s="25"/>
      <c r="J246" s="25"/>
      <c r="K246" s="25">
        <v>2</v>
      </c>
      <c r="L246" s="25"/>
      <c r="M246" s="25"/>
      <c r="N246" s="25"/>
      <c r="O246" s="25"/>
      <c r="P246" s="25"/>
      <c r="Q246" s="25"/>
      <c r="R246" s="25"/>
      <c r="S246" s="25"/>
      <c r="T246" s="31"/>
    </row>
    <row r="247" s="9" customFormat="1" ht="16.5" outlineLevel="1" collapsed="1" spans="1:20">
      <c r="A247" s="20" t="s">
        <v>2095</v>
      </c>
      <c r="B247" s="21" t="s">
        <v>2096</v>
      </c>
      <c r="C247" s="22">
        <v>55</v>
      </c>
      <c r="D247" s="22">
        <v>35</v>
      </c>
      <c r="E247" s="22">
        <v>20</v>
      </c>
      <c r="F247" s="22"/>
      <c r="G247" s="22">
        <v>78</v>
      </c>
      <c r="H247" s="22">
        <v>51</v>
      </c>
      <c r="I247" s="22">
        <v>35</v>
      </c>
      <c r="J247" s="22"/>
      <c r="K247" s="22">
        <v>16</v>
      </c>
      <c r="L247" s="22"/>
      <c r="M247" s="22"/>
      <c r="N247" s="22"/>
      <c r="O247" s="22"/>
      <c r="P247" s="22">
        <v>1</v>
      </c>
      <c r="Q247" s="22">
        <v>26</v>
      </c>
      <c r="R247" s="22">
        <v>6</v>
      </c>
      <c r="S247" s="22"/>
      <c r="T247" s="30"/>
    </row>
    <row r="248" ht="16.5" hidden="1" outlineLevel="2" spans="1:20">
      <c r="A248" s="23" t="s">
        <v>2097</v>
      </c>
      <c r="B248" s="24" t="s">
        <v>2098</v>
      </c>
      <c r="C248" s="25">
        <v>35</v>
      </c>
      <c r="D248" s="25">
        <v>35</v>
      </c>
      <c r="E248" s="25"/>
      <c r="F248" s="25"/>
      <c r="G248" s="25">
        <v>56</v>
      </c>
      <c r="H248" s="25">
        <v>35</v>
      </c>
      <c r="I248" s="25">
        <v>35</v>
      </c>
      <c r="J248" s="25"/>
      <c r="K248" s="25"/>
      <c r="L248" s="25"/>
      <c r="M248" s="25"/>
      <c r="N248" s="25"/>
      <c r="O248" s="25"/>
      <c r="P248" s="25">
        <v>1</v>
      </c>
      <c r="Q248" s="25">
        <v>20</v>
      </c>
      <c r="R248" s="25">
        <v>5</v>
      </c>
      <c r="S248" s="25"/>
      <c r="T248" s="31"/>
    </row>
    <row r="249" ht="16.5" hidden="1" outlineLevel="2" spans="1:20">
      <c r="A249" s="23" t="s">
        <v>2099</v>
      </c>
      <c r="B249" s="24" t="s">
        <v>2100</v>
      </c>
      <c r="C249" s="25">
        <v>15</v>
      </c>
      <c r="D249" s="25"/>
      <c r="E249" s="25">
        <v>15</v>
      </c>
      <c r="F249" s="25"/>
      <c r="G249" s="25">
        <v>17</v>
      </c>
      <c r="H249" s="25">
        <v>12</v>
      </c>
      <c r="I249" s="25"/>
      <c r="J249" s="25"/>
      <c r="K249" s="25">
        <v>12</v>
      </c>
      <c r="L249" s="25"/>
      <c r="M249" s="25"/>
      <c r="N249" s="25"/>
      <c r="O249" s="25"/>
      <c r="P249" s="25"/>
      <c r="Q249" s="25">
        <v>5</v>
      </c>
      <c r="R249" s="25">
        <v>1</v>
      </c>
      <c r="S249" s="25"/>
      <c r="T249" s="31"/>
    </row>
    <row r="250" ht="16.5" hidden="1" outlineLevel="2" spans="1:20">
      <c r="A250" s="23" t="s">
        <v>2101</v>
      </c>
      <c r="B250" s="24" t="s">
        <v>2102</v>
      </c>
      <c r="C250" s="25">
        <v>1</v>
      </c>
      <c r="D250" s="25"/>
      <c r="E250" s="25">
        <v>1</v>
      </c>
      <c r="F250" s="25"/>
      <c r="G250" s="25">
        <v>1</v>
      </c>
      <c r="H250" s="25">
        <v>1</v>
      </c>
      <c r="I250" s="25"/>
      <c r="J250" s="25"/>
      <c r="K250" s="25">
        <v>1</v>
      </c>
      <c r="L250" s="25"/>
      <c r="M250" s="25"/>
      <c r="N250" s="25"/>
      <c r="O250" s="25"/>
      <c r="P250" s="25"/>
      <c r="Q250" s="25"/>
      <c r="R250" s="25"/>
      <c r="S250" s="25"/>
      <c r="T250" s="31"/>
    </row>
    <row r="251" ht="16.5" hidden="1" outlineLevel="2" spans="1:20">
      <c r="A251" s="23" t="s">
        <v>2103</v>
      </c>
      <c r="B251" s="24" t="s">
        <v>2104</v>
      </c>
      <c r="C251" s="25">
        <v>2</v>
      </c>
      <c r="D251" s="25"/>
      <c r="E251" s="25">
        <v>2</v>
      </c>
      <c r="F251" s="25"/>
      <c r="G251" s="25">
        <v>2</v>
      </c>
      <c r="H251" s="25">
        <v>1</v>
      </c>
      <c r="I251" s="25"/>
      <c r="J251" s="25"/>
      <c r="K251" s="25">
        <v>1</v>
      </c>
      <c r="L251" s="25"/>
      <c r="M251" s="25"/>
      <c r="N251" s="25"/>
      <c r="O251" s="25"/>
      <c r="P251" s="25"/>
      <c r="Q251" s="25">
        <v>1</v>
      </c>
      <c r="R251" s="25"/>
      <c r="S251" s="25"/>
      <c r="T251" s="31"/>
    </row>
    <row r="252" ht="16.5" hidden="1" outlineLevel="2" spans="1:20">
      <c r="A252" s="23" t="s">
        <v>2105</v>
      </c>
      <c r="B252" s="24" t="s">
        <v>2106</v>
      </c>
      <c r="C252" s="25">
        <v>2</v>
      </c>
      <c r="D252" s="25"/>
      <c r="E252" s="25">
        <v>2</v>
      </c>
      <c r="F252" s="25"/>
      <c r="G252" s="25">
        <v>2</v>
      </c>
      <c r="H252" s="25">
        <v>2</v>
      </c>
      <c r="I252" s="25"/>
      <c r="J252" s="25"/>
      <c r="K252" s="25">
        <v>2</v>
      </c>
      <c r="L252" s="25"/>
      <c r="M252" s="25"/>
      <c r="N252" s="25"/>
      <c r="O252" s="25"/>
      <c r="P252" s="25"/>
      <c r="Q252" s="25"/>
      <c r="R252" s="25"/>
      <c r="S252" s="25"/>
      <c r="T252" s="31"/>
    </row>
    <row r="253" s="9" customFormat="1" ht="16.5" outlineLevel="1" collapsed="1" spans="1:20">
      <c r="A253" s="20" t="s">
        <v>2107</v>
      </c>
      <c r="B253" s="21" t="s">
        <v>2108</v>
      </c>
      <c r="C253" s="22">
        <v>104</v>
      </c>
      <c r="D253" s="22">
        <v>55</v>
      </c>
      <c r="E253" s="22">
        <v>49</v>
      </c>
      <c r="F253" s="22"/>
      <c r="G253" s="22">
        <v>167</v>
      </c>
      <c r="H253" s="22">
        <v>94</v>
      </c>
      <c r="I253" s="22">
        <v>49</v>
      </c>
      <c r="J253" s="22"/>
      <c r="K253" s="22">
        <v>45</v>
      </c>
      <c r="L253" s="22"/>
      <c r="M253" s="22"/>
      <c r="N253" s="22"/>
      <c r="O253" s="22"/>
      <c r="P253" s="22">
        <v>1</v>
      </c>
      <c r="Q253" s="22">
        <v>72</v>
      </c>
      <c r="R253" s="22">
        <v>20</v>
      </c>
      <c r="S253" s="22"/>
      <c r="T253" s="30"/>
    </row>
    <row r="254" ht="16.5" hidden="1" outlineLevel="2" spans="1:20">
      <c r="A254" s="23" t="s">
        <v>2109</v>
      </c>
      <c r="B254" s="24" t="s">
        <v>2110</v>
      </c>
      <c r="C254" s="25">
        <v>55</v>
      </c>
      <c r="D254" s="25">
        <v>55</v>
      </c>
      <c r="E254" s="25"/>
      <c r="F254" s="25"/>
      <c r="G254" s="25">
        <v>111</v>
      </c>
      <c r="H254" s="25">
        <v>49</v>
      </c>
      <c r="I254" s="25">
        <v>49</v>
      </c>
      <c r="J254" s="25"/>
      <c r="K254" s="25"/>
      <c r="L254" s="25"/>
      <c r="M254" s="25"/>
      <c r="N254" s="25"/>
      <c r="O254" s="25"/>
      <c r="P254" s="25">
        <v>1</v>
      </c>
      <c r="Q254" s="25">
        <v>61</v>
      </c>
      <c r="R254" s="25">
        <v>18</v>
      </c>
      <c r="S254" s="25"/>
      <c r="T254" s="31"/>
    </row>
    <row r="255" ht="16.5" hidden="1" outlineLevel="2" spans="1:20">
      <c r="A255" s="23" t="s">
        <v>2111</v>
      </c>
      <c r="B255" s="24" t="s">
        <v>2112</v>
      </c>
      <c r="C255" s="25">
        <v>11</v>
      </c>
      <c r="D255" s="25"/>
      <c r="E255" s="25">
        <v>11</v>
      </c>
      <c r="F255" s="25"/>
      <c r="G255" s="25">
        <v>21</v>
      </c>
      <c r="H255" s="25">
        <v>13</v>
      </c>
      <c r="I255" s="25"/>
      <c r="J255" s="25"/>
      <c r="K255" s="25">
        <v>13</v>
      </c>
      <c r="L255" s="25"/>
      <c r="M255" s="25"/>
      <c r="N255" s="25"/>
      <c r="O255" s="25"/>
      <c r="P255" s="25"/>
      <c r="Q255" s="25">
        <v>8</v>
      </c>
      <c r="R255" s="25">
        <v>2</v>
      </c>
      <c r="S255" s="25"/>
      <c r="T255" s="31"/>
    </row>
    <row r="256" ht="16.5" hidden="1" outlineLevel="2" spans="1:20">
      <c r="A256" s="23" t="s">
        <v>2113</v>
      </c>
      <c r="B256" s="24" t="s">
        <v>2114</v>
      </c>
      <c r="C256" s="25">
        <v>19</v>
      </c>
      <c r="D256" s="25"/>
      <c r="E256" s="25">
        <v>19</v>
      </c>
      <c r="F256" s="25"/>
      <c r="G256" s="25">
        <v>19</v>
      </c>
      <c r="H256" s="25">
        <v>18</v>
      </c>
      <c r="I256" s="25"/>
      <c r="J256" s="25"/>
      <c r="K256" s="25">
        <v>18</v>
      </c>
      <c r="L256" s="25"/>
      <c r="M256" s="25"/>
      <c r="N256" s="25"/>
      <c r="O256" s="25"/>
      <c r="P256" s="25"/>
      <c r="Q256" s="25">
        <v>1</v>
      </c>
      <c r="R256" s="25"/>
      <c r="S256" s="25"/>
      <c r="T256" s="31"/>
    </row>
    <row r="257" ht="16.5" hidden="1" outlineLevel="2" spans="1:20">
      <c r="A257" s="23" t="s">
        <v>2115</v>
      </c>
      <c r="B257" s="24" t="s">
        <v>2116</v>
      </c>
      <c r="C257" s="25">
        <v>13</v>
      </c>
      <c r="D257" s="25"/>
      <c r="E257" s="25">
        <v>13</v>
      </c>
      <c r="F257" s="25"/>
      <c r="G257" s="25">
        <v>9</v>
      </c>
      <c r="H257" s="25">
        <v>7</v>
      </c>
      <c r="I257" s="25"/>
      <c r="J257" s="25"/>
      <c r="K257" s="25">
        <v>7</v>
      </c>
      <c r="L257" s="25"/>
      <c r="M257" s="25"/>
      <c r="N257" s="25"/>
      <c r="O257" s="25"/>
      <c r="P257" s="25"/>
      <c r="Q257" s="25">
        <v>2</v>
      </c>
      <c r="R257" s="25"/>
      <c r="S257" s="25"/>
      <c r="T257" s="31"/>
    </row>
    <row r="258" ht="16.5" hidden="1" outlineLevel="2" spans="1:20">
      <c r="A258" s="23" t="s">
        <v>2117</v>
      </c>
      <c r="B258" s="24" t="s">
        <v>2118</v>
      </c>
      <c r="C258" s="25">
        <v>6</v>
      </c>
      <c r="D258" s="25"/>
      <c r="E258" s="25">
        <v>6</v>
      </c>
      <c r="F258" s="25"/>
      <c r="G258" s="25">
        <v>7</v>
      </c>
      <c r="H258" s="25">
        <v>7</v>
      </c>
      <c r="I258" s="25"/>
      <c r="J258" s="25"/>
      <c r="K258" s="25">
        <v>7</v>
      </c>
      <c r="L258" s="25"/>
      <c r="M258" s="25"/>
      <c r="N258" s="25"/>
      <c r="O258" s="25"/>
      <c r="P258" s="25"/>
      <c r="Q258" s="25"/>
      <c r="R258" s="25"/>
      <c r="S258" s="25"/>
      <c r="T258" s="31"/>
    </row>
    <row r="259" s="9" customFormat="1" ht="16.5" outlineLevel="1" collapsed="1" spans="1:20">
      <c r="A259" s="20" t="s">
        <v>2119</v>
      </c>
      <c r="B259" s="21" t="s">
        <v>2120</v>
      </c>
      <c r="C259" s="22">
        <v>62</v>
      </c>
      <c r="D259" s="22">
        <v>40</v>
      </c>
      <c r="E259" s="22">
        <v>22</v>
      </c>
      <c r="F259" s="22"/>
      <c r="G259" s="22">
        <v>100</v>
      </c>
      <c r="H259" s="22">
        <v>62</v>
      </c>
      <c r="I259" s="22">
        <v>40</v>
      </c>
      <c r="J259" s="22"/>
      <c r="K259" s="22">
        <v>22</v>
      </c>
      <c r="L259" s="22"/>
      <c r="M259" s="22"/>
      <c r="N259" s="22"/>
      <c r="O259" s="22"/>
      <c r="P259" s="22"/>
      <c r="Q259" s="22">
        <v>38</v>
      </c>
      <c r="R259" s="22"/>
      <c r="S259" s="22"/>
      <c r="T259" s="30"/>
    </row>
    <row r="260" ht="16.5" hidden="1" outlineLevel="2" spans="1:20">
      <c r="A260" s="23" t="s">
        <v>2121</v>
      </c>
      <c r="B260" s="24" t="s">
        <v>2122</v>
      </c>
      <c r="C260" s="25">
        <v>40</v>
      </c>
      <c r="D260" s="25">
        <v>40</v>
      </c>
      <c r="E260" s="25"/>
      <c r="F260" s="25"/>
      <c r="G260" s="25">
        <v>72</v>
      </c>
      <c r="H260" s="25">
        <v>40</v>
      </c>
      <c r="I260" s="25">
        <v>40</v>
      </c>
      <c r="J260" s="25"/>
      <c r="K260" s="25"/>
      <c r="L260" s="25"/>
      <c r="M260" s="25"/>
      <c r="N260" s="25"/>
      <c r="O260" s="25"/>
      <c r="P260" s="25"/>
      <c r="Q260" s="25">
        <v>32</v>
      </c>
      <c r="R260" s="25"/>
      <c r="S260" s="25"/>
      <c r="T260" s="31"/>
    </row>
    <row r="261" ht="20.1" hidden="1" customHeight="1" outlineLevel="2" spans="1:20">
      <c r="A261" s="23" t="s">
        <v>2123</v>
      </c>
      <c r="B261" s="24" t="s">
        <v>2124</v>
      </c>
      <c r="C261" s="25">
        <v>15</v>
      </c>
      <c r="D261" s="25"/>
      <c r="E261" s="25">
        <v>15</v>
      </c>
      <c r="F261" s="25"/>
      <c r="G261" s="25">
        <v>21</v>
      </c>
      <c r="H261" s="25">
        <v>15</v>
      </c>
      <c r="I261" s="25"/>
      <c r="J261" s="25"/>
      <c r="K261" s="25">
        <v>15</v>
      </c>
      <c r="L261" s="25"/>
      <c r="M261" s="25"/>
      <c r="N261" s="25"/>
      <c r="O261" s="25"/>
      <c r="P261" s="25"/>
      <c r="Q261" s="25">
        <v>6</v>
      </c>
      <c r="R261" s="25"/>
      <c r="S261" s="25"/>
      <c r="T261" s="31"/>
    </row>
    <row r="262" ht="16.5" hidden="1" outlineLevel="2" spans="1:20">
      <c r="A262" s="23" t="s">
        <v>2125</v>
      </c>
      <c r="B262" s="24" t="s">
        <v>2126</v>
      </c>
      <c r="C262" s="25">
        <v>1</v>
      </c>
      <c r="D262" s="25"/>
      <c r="E262" s="25">
        <v>1</v>
      </c>
      <c r="F262" s="25"/>
      <c r="G262" s="25">
        <v>1</v>
      </c>
      <c r="H262" s="25">
        <v>1</v>
      </c>
      <c r="I262" s="25"/>
      <c r="J262" s="25"/>
      <c r="K262" s="25">
        <v>1</v>
      </c>
      <c r="L262" s="25"/>
      <c r="M262" s="25"/>
      <c r="N262" s="25"/>
      <c r="O262" s="25"/>
      <c r="P262" s="25"/>
      <c r="Q262" s="25"/>
      <c r="R262" s="25"/>
      <c r="S262" s="25"/>
      <c r="T262" s="31"/>
    </row>
    <row r="263" ht="16.5" hidden="1" outlineLevel="2" spans="1:20">
      <c r="A263" s="23" t="s">
        <v>2127</v>
      </c>
      <c r="B263" s="24" t="s">
        <v>2128</v>
      </c>
      <c r="C263" s="25">
        <v>4</v>
      </c>
      <c r="D263" s="25"/>
      <c r="E263" s="25">
        <v>4</v>
      </c>
      <c r="F263" s="25"/>
      <c r="G263" s="25">
        <v>4</v>
      </c>
      <c r="H263" s="25">
        <v>4</v>
      </c>
      <c r="I263" s="25"/>
      <c r="J263" s="25"/>
      <c r="K263" s="25">
        <v>4</v>
      </c>
      <c r="L263" s="25"/>
      <c r="M263" s="25"/>
      <c r="N263" s="25"/>
      <c r="O263" s="25"/>
      <c r="P263" s="25"/>
      <c r="Q263" s="25"/>
      <c r="R263" s="25"/>
      <c r="S263" s="25"/>
      <c r="T263" s="31"/>
    </row>
    <row r="264" ht="16.5" hidden="1" outlineLevel="2" spans="1:20">
      <c r="A264" s="23" t="s">
        <v>2129</v>
      </c>
      <c r="B264" s="24" t="s">
        <v>2130</v>
      </c>
      <c r="C264" s="25">
        <v>2</v>
      </c>
      <c r="D264" s="25"/>
      <c r="E264" s="25">
        <v>2</v>
      </c>
      <c r="F264" s="25"/>
      <c r="G264" s="25">
        <v>2</v>
      </c>
      <c r="H264" s="25">
        <v>2</v>
      </c>
      <c r="I264" s="25"/>
      <c r="J264" s="25"/>
      <c r="K264" s="25">
        <v>2</v>
      </c>
      <c r="L264" s="25"/>
      <c r="M264" s="25"/>
      <c r="N264" s="25"/>
      <c r="O264" s="25"/>
      <c r="P264" s="25"/>
      <c r="Q264" s="25"/>
      <c r="R264" s="25"/>
      <c r="S264" s="25"/>
      <c r="T264" s="31"/>
    </row>
    <row r="265" s="9" customFormat="1" ht="16.5" outlineLevel="1" collapsed="1" spans="1:20">
      <c r="A265" s="20" t="s">
        <v>2131</v>
      </c>
      <c r="B265" s="21" t="s">
        <v>2132</v>
      </c>
      <c r="C265" s="22">
        <v>111</v>
      </c>
      <c r="D265" s="22">
        <v>52</v>
      </c>
      <c r="E265" s="22">
        <v>59</v>
      </c>
      <c r="F265" s="22"/>
      <c r="G265" s="22">
        <v>191</v>
      </c>
      <c r="H265" s="22">
        <v>116</v>
      </c>
      <c r="I265" s="22">
        <v>52</v>
      </c>
      <c r="J265" s="22"/>
      <c r="K265" s="22">
        <v>64</v>
      </c>
      <c r="L265" s="22"/>
      <c r="M265" s="22"/>
      <c r="N265" s="22"/>
      <c r="O265" s="22"/>
      <c r="P265" s="22">
        <v>1</v>
      </c>
      <c r="Q265" s="22">
        <v>74</v>
      </c>
      <c r="R265" s="22"/>
      <c r="S265" s="22"/>
      <c r="T265" s="30"/>
    </row>
    <row r="266" ht="16.5" hidden="1" outlineLevel="2" spans="1:20">
      <c r="A266" s="23" t="s">
        <v>2133</v>
      </c>
      <c r="B266" s="24" t="s">
        <v>2134</v>
      </c>
      <c r="C266" s="25">
        <v>52</v>
      </c>
      <c r="D266" s="25">
        <v>52</v>
      </c>
      <c r="E266" s="25"/>
      <c r="F266" s="25"/>
      <c r="G266" s="25">
        <v>113</v>
      </c>
      <c r="H266" s="25">
        <v>52</v>
      </c>
      <c r="I266" s="25">
        <v>52</v>
      </c>
      <c r="J266" s="25"/>
      <c r="K266" s="25"/>
      <c r="L266" s="25"/>
      <c r="M266" s="25"/>
      <c r="N266" s="25"/>
      <c r="O266" s="25"/>
      <c r="P266" s="25">
        <v>1</v>
      </c>
      <c r="Q266" s="25">
        <v>60</v>
      </c>
      <c r="R266" s="25"/>
      <c r="S266" s="25"/>
      <c r="T266" s="31"/>
    </row>
    <row r="267" ht="16.5" hidden="1" outlineLevel="2" spans="1:20">
      <c r="A267" s="23" t="s">
        <v>2135</v>
      </c>
      <c r="B267" s="24" t="s">
        <v>2136</v>
      </c>
      <c r="C267" s="25">
        <v>14</v>
      </c>
      <c r="D267" s="25"/>
      <c r="E267" s="25">
        <v>14</v>
      </c>
      <c r="F267" s="25"/>
      <c r="G267" s="25">
        <v>27</v>
      </c>
      <c r="H267" s="25">
        <v>13</v>
      </c>
      <c r="I267" s="25"/>
      <c r="J267" s="25"/>
      <c r="K267" s="25">
        <v>13</v>
      </c>
      <c r="L267" s="25"/>
      <c r="M267" s="25"/>
      <c r="N267" s="25"/>
      <c r="O267" s="25"/>
      <c r="P267" s="25"/>
      <c r="Q267" s="25">
        <v>14</v>
      </c>
      <c r="R267" s="25"/>
      <c r="S267" s="25"/>
      <c r="T267" s="31"/>
    </row>
    <row r="268" ht="16.5" hidden="1" outlineLevel="2" spans="1:20">
      <c r="A268" s="23" t="s">
        <v>2137</v>
      </c>
      <c r="B268" s="24" t="s">
        <v>2138</v>
      </c>
      <c r="C268" s="25">
        <v>13</v>
      </c>
      <c r="D268" s="25"/>
      <c r="E268" s="25">
        <v>13</v>
      </c>
      <c r="F268" s="25"/>
      <c r="G268" s="25">
        <v>19</v>
      </c>
      <c r="H268" s="25">
        <v>19</v>
      </c>
      <c r="I268" s="25"/>
      <c r="J268" s="25"/>
      <c r="K268" s="25">
        <v>19</v>
      </c>
      <c r="L268" s="25"/>
      <c r="M268" s="25"/>
      <c r="N268" s="25"/>
      <c r="O268" s="25"/>
      <c r="P268" s="25"/>
      <c r="Q268" s="25"/>
      <c r="R268" s="25"/>
      <c r="S268" s="25"/>
      <c r="T268" s="31"/>
    </row>
    <row r="269" ht="16.5" hidden="1" outlineLevel="2" spans="1:20">
      <c r="A269" s="23" t="s">
        <v>2139</v>
      </c>
      <c r="B269" s="24" t="s">
        <v>2140</v>
      </c>
      <c r="C269" s="25">
        <v>28</v>
      </c>
      <c r="D269" s="25"/>
      <c r="E269" s="25">
        <v>28</v>
      </c>
      <c r="F269" s="25"/>
      <c r="G269" s="25">
        <v>28</v>
      </c>
      <c r="H269" s="25">
        <v>28</v>
      </c>
      <c r="I269" s="25"/>
      <c r="J269" s="25"/>
      <c r="K269" s="25">
        <v>28</v>
      </c>
      <c r="L269" s="25"/>
      <c r="M269" s="25"/>
      <c r="N269" s="25"/>
      <c r="O269" s="25"/>
      <c r="P269" s="25"/>
      <c r="Q269" s="25"/>
      <c r="R269" s="25"/>
      <c r="S269" s="25"/>
      <c r="T269" s="31"/>
    </row>
    <row r="270" ht="16.5" hidden="1" outlineLevel="2" spans="1:20">
      <c r="A270" s="23" t="s">
        <v>2141</v>
      </c>
      <c r="B270" s="24" t="s">
        <v>2142</v>
      </c>
      <c r="C270" s="25">
        <v>4</v>
      </c>
      <c r="D270" s="25"/>
      <c r="E270" s="25">
        <v>4</v>
      </c>
      <c r="F270" s="25"/>
      <c r="G270" s="25">
        <v>4</v>
      </c>
      <c r="H270" s="25">
        <v>4</v>
      </c>
      <c r="I270" s="25"/>
      <c r="J270" s="25"/>
      <c r="K270" s="25">
        <v>4</v>
      </c>
      <c r="L270" s="25"/>
      <c r="M270" s="25"/>
      <c r="N270" s="25"/>
      <c r="O270" s="25"/>
      <c r="P270" s="25"/>
      <c r="Q270" s="25"/>
      <c r="R270" s="25"/>
      <c r="S270" s="25"/>
      <c r="T270" s="31"/>
    </row>
    <row r="271" s="9" customFormat="1" ht="16.5" outlineLevel="1" collapsed="1" spans="1:20">
      <c r="A271" s="20" t="s">
        <v>2143</v>
      </c>
      <c r="B271" s="21" t="s">
        <v>2144</v>
      </c>
      <c r="C271" s="22">
        <v>65</v>
      </c>
      <c r="D271" s="22">
        <v>15</v>
      </c>
      <c r="E271" s="22">
        <v>50</v>
      </c>
      <c r="F271" s="22"/>
      <c r="G271" s="22">
        <v>70</v>
      </c>
      <c r="H271" s="22">
        <v>65</v>
      </c>
      <c r="I271" s="22">
        <v>16</v>
      </c>
      <c r="J271" s="22"/>
      <c r="K271" s="22">
        <v>49</v>
      </c>
      <c r="L271" s="22"/>
      <c r="M271" s="22"/>
      <c r="N271" s="22"/>
      <c r="O271" s="22"/>
      <c r="P271" s="22"/>
      <c r="Q271" s="22">
        <v>5</v>
      </c>
      <c r="R271" s="22"/>
      <c r="S271" s="22"/>
      <c r="T271" s="30"/>
    </row>
    <row r="272" ht="16.5" hidden="1" outlineLevel="2" spans="1:20">
      <c r="A272" s="23" t="s">
        <v>2145</v>
      </c>
      <c r="B272" s="24" t="s">
        <v>2146</v>
      </c>
      <c r="C272" s="25">
        <v>14</v>
      </c>
      <c r="D272" s="25"/>
      <c r="E272" s="25">
        <v>14</v>
      </c>
      <c r="F272" s="25"/>
      <c r="G272" s="25">
        <v>19</v>
      </c>
      <c r="H272" s="25">
        <v>14</v>
      </c>
      <c r="I272" s="25"/>
      <c r="J272" s="25"/>
      <c r="K272" s="25">
        <v>14</v>
      </c>
      <c r="L272" s="25"/>
      <c r="M272" s="25"/>
      <c r="N272" s="25"/>
      <c r="O272" s="25"/>
      <c r="P272" s="25"/>
      <c r="Q272" s="25">
        <v>5</v>
      </c>
      <c r="R272" s="25"/>
      <c r="S272" s="25"/>
      <c r="T272" s="31"/>
    </row>
    <row r="273" ht="16.5" hidden="1" outlineLevel="2" spans="1:20">
      <c r="A273" s="23" t="s">
        <v>2147</v>
      </c>
      <c r="B273" s="24" t="s">
        <v>2148</v>
      </c>
      <c r="C273" s="25">
        <v>15</v>
      </c>
      <c r="D273" s="25">
        <v>15</v>
      </c>
      <c r="E273" s="25"/>
      <c r="F273" s="25"/>
      <c r="G273" s="25">
        <v>16</v>
      </c>
      <c r="H273" s="25">
        <v>16</v>
      </c>
      <c r="I273" s="25">
        <v>16</v>
      </c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31"/>
    </row>
    <row r="274" ht="16.5" hidden="1" outlineLevel="2" spans="1:20">
      <c r="A274" s="23" t="s">
        <v>2149</v>
      </c>
      <c r="B274" s="24" t="s">
        <v>2150</v>
      </c>
      <c r="C274" s="25">
        <v>9</v>
      </c>
      <c r="D274" s="25"/>
      <c r="E274" s="25">
        <v>9</v>
      </c>
      <c r="F274" s="25"/>
      <c r="G274" s="25">
        <v>11</v>
      </c>
      <c r="H274" s="25">
        <v>11</v>
      </c>
      <c r="I274" s="25"/>
      <c r="J274" s="25"/>
      <c r="K274" s="25">
        <v>11</v>
      </c>
      <c r="L274" s="25"/>
      <c r="M274" s="25"/>
      <c r="N274" s="25"/>
      <c r="O274" s="25"/>
      <c r="P274" s="25"/>
      <c r="Q274" s="25"/>
      <c r="R274" s="25"/>
      <c r="S274" s="25"/>
      <c r="T274" s="31"/>
    </row>
    <row r="275" ht="16.5" hidden="1" outlineLevel="2" spans="1:20">
      <c r="A275" s="23" t="s">
        <v>2151</v>
      </c>
      <c r="B275" s="24" t="s">
        <v>2152</v>
      </c>
      <c r="C275" s="25">
        <v>23</v>
      </c>
      <c r="D275" s="25"/>
      <c r="E275" s="25">
        <v>23</v>
      </c>
      <c r="F275" s="25"/>
      <c r="G275" s="25">
        <v>22</v>
      </c>
      <c r="H275" s="25">
        <v>22</v>
      </c>
      <c r="I275" s="25"/>
      <c r="J275" s="25"/>
      <c r="K275" s="25">
        <v>22</v>
      </c>
      <c r="L275" s="25"/>
      <c r="M275" s="25"/>
      <c r="N275" s="25"/>
      <c r="O275" s="25"/>
      <c r="P275" s="25"/>
      <c r="Q275" s="25"/>
      <c r="R275" s="25"/>
      <c r="S275" s="25"/>
      <c r="T275" s="31"/>
    </row>
    <row r="276" ht="16.5" hidden="1" outlineLevel="2" spans="1:20">
      <c r="A276" s="23" t="s">
        <v>2153</v>
      </c>
      <c r="B276" s="24" t="s">
        <v>2154</v>
      </c>
      <c r="C276" s="25">
        <v>4</v>
      </c>
      <c r="D276" s="25"/>
      <c r="E276" s="25">
        <v>4</v>
      </c>
      <c r="F276" s="25"/>
      <c r="G276" s="25">
        <v>2</v>
      </c>
      <c r="H276" s="25">
        <v>2</v>
      </c>
      <c r="I276" s="25"/>
      <c r="J276" s="25"/>
      <c r="K276" s="25">
        <v>2</v>
      </c>
      <c r="L276" s="25"/>
      <c r="M276" s="25"/>
      <c r="N276" s="25"/>
      <c r="O276" s="25"/>
      <c r="P276" s="25"/>
      <c r="Q276" s="25"/>
      <c r="R276" s="25"/>
      <c r="S276" s="25"/>
      <c r="T276" s="31"/>
    </row>
    <row r="277" s="9" customFormat="1" ht="16.5" outlineLevel="1" collapsed="1" spans="1:20">
      <c r="A277" s="20" t="s">
        <v>2155</v>
      </c>
      <c r="B277" s="21" t="s">
        <v>2156</v>
      </c>
      <c r="C277" s="22">
        <v>36</v>
      </c>
      <c r="D277" s="22"/>
      <c r="E277" s="22">
        <v>36</v>
      </c>
      <c r="F277" s="22"/>
      <c r="G277" s="22">
        <v>36</v>
      </c>
      <c r="H277" s="22">
        <v>33</v>
      </c>
      <c r="I277" s="22"/>
      <c r="J277" s="22"/>
      <c r="K277" s="22">
        <v>33</v>
      </c>
      <c r="L277" s="22"/>
      <c r="M277" s="22"/>
      <c r="N277" s="22"/>
      <c r="O277" s="22"/>
      <c r="P277" s="22"/>
      <c r="Q277" s="22">
        <v>3</v>
      </c>
      <c r="R277" s="22"/>
      <c r="S277" s="22"/>
      <c r="T277" s="30"/>
    </row>
    <row r="278" ht="16.5" hidden="1" outlineLevel="2" spans="1:20">
      <c r="A278" s="23" t="s">
        <v>2157</v>
      </c>
      <c r="B278" s="24" t="s">
        <v>2158</v>
      </c>
      <c r="C278" s="25">
        <v>25</v>
      </c>
      <c r="D278" s="25"/>
      <c r="E278" s="25">
        <v>25</v>
      </c>
      <c r="F278" s="25"/>
      <c r="G278" s="25">
        <v>24</v>
      </c>
      <c r="H278" s="25">
        <v>22</v>
      </c>
      <c r="I278" s="25"/>
      <c r="J278" s="25"/>
      <c r="K278" s="25">
        <v>22</v>
      </c>
      <c r="L278" s="25"/>
      <c r="M278" s="25"/>
      <c r="N278" s="25"/>
      <c r="O278" s="25"/>
      <c r="P278" s="25"/>
      <c r="Q278" s="25">
        <v>2</v>
      </c>
      <c r="R278" s="25"/>
      <c r="S278" s="25"/>
      <c r="T278" s="31"/>
    </row>
    <row r="279" ht="16.5" hidden="1" outlineLevel="2" spans="1:20">
      <c r="A279" s="23" t="s">
        <v>2159</v>
      </c>
      <c r="B279" s="24" t="s">
        <v>2160</v>
      </c>
      <c r="C279" s="25">
        <v>8</v>
      </c>
      <c r="D279" s="25"/>
      <c r="E279" s="25">
        <v>8</v>
      </c>
      <c r="F279" s="25"/>
      <c r="G279" s="25">
        <v>9</v>
      </c>
      <c r="H279" s="25">
        <v>8</v>
      </c>
      <c r="I279" s="25"/>
      <c r="J279" s="25"/>
      <c r="K279" s="25">
        <v>8</v>
      </c>
      <c r="L279" s="25"/>
      <c r="M279" s="25"/>
      <c r="N279" s="25"/>
      <c r="O279" s="25"/>
      <c r="P279" s="25"/>
      <c r="Q279" s="25">
        <v>1</v>
      </c>
      <c r="R279" s="25"/>
      <c r="S279" s="25"/>
      <c r="T279" s="31"/>
    </row>
    <row r="280" ht="16.5" hidden="1" outlineLevel="2" spans="1:20">
      <c r="A280" s="23" t="s">
        <v>2161</v>
      </c>
      <c r="B280" s="24" t="s">
        <v>2162</v>
      </c>
      <c r="C280" s="25">
        <v>1</v>
      </c>
      <c r="D280" s="25"/>
      <c r="E280" s="25">
        <v>1</v>
      </c>
      <c r="F280" s="25"/>
      <c r="G280" s="25">
        <v>1</v>
      </c>
      <c r="H280" s="25">
        <v>1</v>
      </c>
      <c r="I280" s="25"/>
      <c r="J280" s="25"/>
      <c r="K280" s="25">
        <v>1</v>
      </c>
      <c r="L280" s="25"/>
      <c r="M280" s="25"/>
      <c r="N280" s="25"/>
      <c r="O280" s="25"/>
      <c r="P280" s="25"/>
      <c r="Q280" s="25"/>
      <c r="R280" s="25"/>
      <c r="S280" s="25"/>
      <c r="T280" s="31"/>
    </row>
    <row r="281" ht="16.5" hidden="1" outlineLevel="2" spans="1:20">
      <c r="A281" s="23" t="s">
        <v>2163</v>
      </c>
      <c r="B281" s="24" t="s">
        <v>2164</v>
      </c>
      <c r="C281" s="25">
        <v>1</v>
      </c>
      <c r="D281" s="25"/>
      <c r="E281" s="25">
        <v>1</v>
      </c>
      <c r="F281" s="25"/>
      <c r="G281" s="25">
        <v>1</v>
      </c>
      <c r="H281" s="25">
        <v>1</v>
      </c>
      <c r="I281" s="25"/>
      <c r="J281" s="25"/>
      <c r="K281" s="25">
        <v>1</v>
      </c>
      <c r="L281" s="25"/>
      <c r="M281" s="25"/>
      <c r="N281" s="25"/>
      <c r="O281" s="25"/>
      <c r="P281" s="25"/>
      <c r="Q281" s="25"/>
      <c r="R281" s="25"/>
      <c r="S281" s="25"/>
      <c r="T281" s="31"/>
    </row>
    <row r="282" ht="16.5" hidden="1" outlineLevel="2" spans="1:20">
      <c r="A282" s="23" t="s">
        <v>2165</v>
      </c>
      <c r="B282" s="24" t="s">
        <v>2166</v>
      </c>
      <c r="C282" s="25">
        <v>1</v>
      </c>
      <c r="D282" s="25"/>
      <c r="E282" s="25">
        <v>1</v>
      </c>
      <c r="F282" s="25"/>
      <c r="G282" s="25">
        <v>1</v>
      </c>
      <c r="H282" s="25">
        <v>1</v>
      </c>
      <c r="I282" s="25"/>
      <c r="J282" s="25"/>
      <c r="K282" s="25">
        <v>1</v>
      </c>
      <c r="L282" s="25"/>
      <c r="M282" s="25"/>
      <c r="N282" s="25"/>
      <c r="O282" s="25"/>
      <c r="P282" s="25"/>
      <c r="Q282" s="25"/>
      <c r="R282" s="25"/>
      <c r="S282" s="25"/>
      <c r="T282" s="31"/>
    </row>
    <row r="283" s="9" customFormat="1" ht="20.1" customHeight="1" outlineLevel="1" collapsed="1" spans="1:20">
      <c r="A283" s="20" t="s">
        <v>2167</v>
      </c>
      <c r="B283" s="21" t="s">
        <v>2168</v>
      </c>
      <c r="C283" s="22">
        <v>89</v>
      </c>
      <c r="D283" s="22">
        <v>31</v>
      </c>
      <c r="E283" s="22">
        <v>58</v>
      </c>
      <c r="F283" s="22"/>
      <c r="G283" s="22">
        <v>159</v>
      </c>
      <c r="H283" s="22">
        <v>82</v>
      </c>
      <c r="I283" s="22">
        <v>30</v>
      </c>
      <c r="J283" s="22"/>
      <c r="K283" s="22">
        <v>50</v>
      </c>
      <c r="L283" s="22"/>
      <c r="M283" s="22"/>
      <c r="N283" s="22"/>
      <c r="O283" s="22">
        <v>2</v>
      </c>
      <c r="P283" s="22"/>
      <c r="Q283" s="22">
        <v>77</v>
      </c>
      <c r="R283" s="22"/>
      <c r="S283" s="22"/>
      <c r="T283" s="30"/>
    </row>
    <row r="284" ht="16.5" hidden="1" outlineLevel="2" spans="1:20">
      <c r="A284" s="23" t="s">
        <v>2169</v>
      </c>
      <c r="B284" s="24" t="s">
        <v>2170</v>
      </c>
      <c r="C284" s="25">
        <v>31</v>
      </c>
      <c r="D284" s="25">
        <v>31</v>
      </c>
      <c r="E284" s="25"/>
      <c r="F284" s="25"/>
      <c r="G284" s="25">
        <v>109</v>
      </c>
      <c r="H284" s="25">
        <v>32</v>
      </c>
      <c r="I284" s="25">
        <v>30</v>
      </c>
      <c r="J284" s="25"/>
      <c r="K284" s="25"/>
      <c r="L284" s="25"/>
      <c r="M284" s="25"/>
      <c r="N284" s="25"/>
      <c r="O284" s="25">
        <v>2</v>
      </c>
      <c r="P284" s="25"/>
      <c r="Q284" s="25">
        <v>77</v>
      </c>
      <c r="R284" s="25"/>
      <c r="S284" s="25"/>
      <c r="T284" s="31"/>
    </row>
    <row r="285" ht="16.5" hidden="1" outlineLevel="2" spans="1:20">
      <c r="A285" s="23" t="s">
        <v>2171</v>
      </c>
      <c r="B285" s="24" t="s">
        <v>2172</v>
      </c>
      <c r="C285" s="25">
        <v>26</v>
      </c>
      <c r="D285" s="25"/>
      <c r="E285" s="25">
        <v>26</v>
      </c>
      <c r="F285" s="25"/>
      <c r="G285" s="25">
        <v>20</v>
      </c>
      <c r="H285" s="25">
        <v>20</v>
      </c>
      <c r="I285" s="25"/>
      <c r="J285" s="25"/>
      <c r="K285" s="25">
        <v>20</v>
      </c>
      <c r="L285" s="25"/>
      <c r="M285" s="25"/>
      <c r="N285" s="25"/>
      <c r="O285" s="25"/>
      <c r="P285" s="25"/>
      <c r="Q285" s="25"/>
      <c r="R285" s="25"/>
      <c r="S285" s="25"/>
      <c r="T285" s="31"/>
    </row>
    <row r="286" ht="16.5" hidden="1" outlineLevel="2" spans="1:20">
      <c r="A286" s="23" t="s">
        <v>2173</v>
      </c>
      <c r="B286" s="24" t="s">
        <v>2174</v>
      </c>
      <c r="C286" s="25">
        <v>11</v>
      </c>
      <c r="D286" s="25"/>
      <c r="E286" s="25">
        <v>11</v>
      </c>
      <c r="F286" s="25"/>
      <c r="G286" s="25">
        <v>9</v>
      </c>
      <c r="H286" s="25">
        <v>9</v>
      </c>
      <c r="I286" s="25"/>
      <c r="J286" s="25"/>
      <c r="K286" s="25">
        <v>9</v>
      </c>
      <c r="L286" s="25"/>
      <c r="M286" s="25"/>
      <c r="N286" s="25"/>
      <c r="O286" s="25"/>
      <c r="P286" s="25"/>
      <c r="Q286" s="25"/>
      <c r="R286" s="25"/>
      <c r="S286" s="25"/>
      <c r="T286" s="31"/>
    </row>
    <row r="287" ht="16.5" hidden="1" outlineLevel="2" spans="1:20">
      <c r="A287" s="23" t="s">
        <v>2175</v>
      </c>
      <c r="B287" s="24" t="s">
        <v>2176</v>
      </c>
      <c r="C287" s="25">
        <v>21</v>
      </c>
      <c r="D287" s="25"/>
      <c r="E287" s="25">
        <v>21</v>
      </c>
      <c r="F287" s="25"/>
      <c r="G287" s="25">
        <v>21</v>
      </c>
      <c r="H287" s="25">
        <v>21</v>
      </c>
      <c r="I287" s="25"/>
      <c r="J287" s="25"/>
      <c r="K287" s="25">
        <v>21</v>
      </c>
      <c r="L287" s="25"/>
      <c r="M287" s="25"/>
      <c r="N287" s="25"/>
      <c r="O287" s="25"/>
      <c r="P287" s="25"/>
      <c r="Q287" s="25"/>
      <c r="R287" s="25"/>
      <c r="S287" s="25"/>
      <c r="T287" s="31"/>
    </row>
  </sheetData>
  <sheetProtection password="C70D" sheet="1" objects="1"/>
  <mergeCells count="16">
    <mergeCell ref="C4:F4"/>
    <mergeCell ref="G4:Q4"/>
    <mergeCell ref="R4:S4"/>
    <mergeCell ref="H5:O5"/>
    <mergeCell ref="A4:A6"/>
    <mergeCell ref="B4:B6"/>
    <mergeCell ref="C5:C6"/>
    <mergeCell ref="D5:D6"/>
    <mergeCell ref="E5:E6"/>
    <mergeCell ref="F5:F6"/>
    <mergeCell ref="G5:G6"/>
    <mergeCell ref="P5:P6"/>
    <mergeCell ref="Q5:Q6"/>
    <mergeCell ref="R5:R6"/>
    <mergeCell ref="S5:S6"/>
    <mergeCell ref="T4:T6"/>
  </mergeCells>
  <printOptions horizontalCentered="1"/>
  <pageMargins left="0.590277777777778" right="0.393055555555556" top="0.984027777777778" bottom="0.590277777777778" header="0.313888888888889" footer="0.313888888888889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3"/>
  <sheetViews>
    <sheetView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G1" sqref="G$1:K$1048576"/>
    </sheetView>
  </sheetViews>
  <sheetFormatPr defaultColWidth="9" defaultRowHeight="14.25" outlineLevelCol="5"/>
  <cols>
    <col min="1" max="1" width="24.25" customWidth="1"/>
    <col min="2" max="4" width="11.625" customWidth="1"/>
    <col min="5" max="5" width="13.625" customWidth="1"/>
    <col min="6" max="6" width="9.625" customWidth="1"/>
  </cols>
  <sheetData>
    <row r="1" s="1" customFormat="1" ht="20.1" customHeight="1" spans="1:1">
      <c r="A1" s="1" t="s">
        <v>6</v>
      </c>
    </row>
    <row r="2" s="2" customFormat="1" ht="45" customHeight="1" spans="1:6">
      <c r="A2" s="34" t="s">
        <v>7</v>
      </c>
      <c r="B2" s="34"/>
      <c r="C2" s="34"/>
      <c r="D2" s="34"/>
      <c r="E2" s="34"/>
      <c r="F2" s="34"/>
    </row>
    <row r="3" s="3" customFormat="1" ht="20.1" customHeight="1" spans="6:6">
      <c r="F3" s="27" t="s">
        <v>44</v>
      </c>
    </row>
    <row r="4" s="4" customFormat="1" ht="39.95" customHeight="1" spans="1:6">
      <c r="A4" s="18" t="s">
        <v>45</v>
      </c>
      <c r="B4" s="19" t="s">
        <v>46</v>
      </c>
      <c r="C4" s="19" t="s">
        <v>47</v>
      </c>
      <c r="D4" s="19" t="s">
        <v>48</v>
      </c>
      <c r="E4" s="19" t="s">
        <v>49</v>
      </c>
      <c r="F4" s="19" t="s">
        <v>50</v>
      </c>
    </row>
    <row r="5" s="6" customFormat="1" ht="21.95" customHeight="1" spans="1:6">
      <c r="A5" s="35" t="s">
        <v>81</v>
      </c>
      <c r="B5" s="274">
        <f>B6+B20</f>
        <v>406002</v>
      </c>
      <c r="C5" s="301">
        <f>C6+C20</f>
        <v>421600</v>
      </c>
      <c r="D5" s="274">
        <f>D6+D20</f>
        <v>408000</v>
      </c>
      <c r="E5" s="275">
        <f>ROUND(D5/C5*100,2)</f>
        <v>96.77</v>
      </c>
      <c r="F5" s="275">
        <f t="shared" ref="F5:F33" si="0">ROUND((D5/B5-1)*100,1)</f>
        <v>0.5</v>
      </c>
    </row>
    <row r="6" ht="21.95" customHeight="1" spans="1:6">
      <c r="A6" s="24" t="s">
        <v>52</v>
      </c>
      <c r="B6" s="276">
        <v>303707</v>
      </c>
      <c r="C6" s="302">
        <f>SUM(C7:C19)</f>
        <v>316200</v>
      </c>
      <c r="D6" s="276">
        <f>SUM(D7:D19)</f>
        <v>307170</v>
      </c>
      <c r="E6" s="277">
        <f t="shared" ref="E6:E33" si="1">ROUND(D6/C6*100,2)</f>
        <v>97.14</v>
      </c>
      <c r="F6" s="277">
        <f t="shared" si="0"/>
        <v>1.1</v>
      </c>
    </row>
    <row r="7" ht="21.95" customHeight="1" spans="1:6">
      <c r="A7" s="278" t="s">
        <v>53</v>
      </c>
      <c r="B7" s="276">
        <v>127996</v>
      </c>
      <c r="C7" s="303">
        <f>116354-20000</f>
        <v>96354</v>
      </c>
      <c r="D7" s="276">
        <v>97982</v>
      </c>
      <c r="E7" s="277">
        <f t="shared" si="1"/>
        <v>101.69</v>
      </c>
      <c r="F7" s="277">
        <f t="shared" si="0"/>
        <v>-23.4</v>
      </c>
    </row>
    <row r="8" ht="21.95" customHeight="1" spans="1:6">
      <c r="A8" s="278" t="s">
        <v>82</v>
      </c>
      <c r="B8" s="276">
        <v>63689</v>
      </c>
      <c r="C8" s="303">
        <v>70100</v>
      </c>
      <c r="D8" s="276">
        <v>68001</v>
      </c>
      <c r="E8" s="277">
        <f t="shared" si="1"/>
        <v>97.01</v>
      </c>
      <c r="F8" s="277">
        <f t="shared" si="0"/>
        <v>6.8</v>
      </c>
    </row>
    <row r="9" ht="21.95" customHeight="1" spans="1:6">
      <c r="A9" s="278" t="s">
        <v>83</v>
      </c>
      <c r="B9" s="276">
        <v>6825</v>
      </c>
      <c r="C9" s="303">
        <v>10736</v>
      </c>
      <c r="D9" s="276">
        <v>10197</v>
      </c>
      <c r="E9" s="277">
        <f t="shared" si="1"/>
        <v>94.98</v>
      </c>
      <c r="F9" s="277">
        <f t="shared" si="0"/>
        <v>49.4</v>
      </c>
    </row>
    <row r="10" ht="21.95" customHeight="1" spans="1:6">
      <c r="A10" s="278" t="s">
        <v>84</v>
      </c>
      <c r="B10" s="276">
        <v>18477</v>
      </c>
      <c r="C10" s="303">
        <v>20300</v>
      </c>
      <c r="D10" s="276">
        <v>17404</v>
      </c>
      <c r="E10" s="277">
        <f t="shared" si="1"/>
        <v>85.73</v>
      </c>
      <c r="F10" s="277">
        <f t="shared" si="0"/>
        <v>-5.8</v>
      </c>
    </row>
    <row r="11" ht="21.95" customHeight="1" spans="1:6">
      <c r="A11" s="278" t="s">
        <v>85</v>
      </c>
      <c r="B11" s="276">
        <v>21331</v>
      </c>
      <c r="C11" s="303">
        <v>23500</v>
      </c>
      <c r="D11" s="276">
        <v>18246</v>
      </c>
      <c r="E11" s="277">
        <f t="shared" si="1"/>
        <v>77.64</v>
      </c>
      <c r="F11" s="277">
        <f t="shared" si="0"/>
        <v>-14.5</v>
      </c>
    </row>
    <row r="12" ht="21.95" customHeight="1" spans="1:6">
      <c r="A12" s="278" t="s">
        <v>86</v>
      </c>
      <c r="B12" s="276">
        <v>6429</v>
      </c>
      <c r="C12" s="303">
        <v>9040</v>
      </c>
      <c r="D12" s="276">
        <v>8910</v>
      </c>
      <c r="E12" s="277">
        <f t="shared" si="1"/>
        <v>98.56</v>
      </c>
      <c r="F12" s="277">
        <f t="shared" si="0"/>
        <v>38.6</v>
      </c>
    </row>
    <row r="13" ht="21.95" customHeight="1" spans="1:6">
      <c r="A13" s="278" t="s">
        <v>87</v>
      </c>
      <c r="B13" s="276">
        <v>3812</v>
      </c>
      <c r="C13" s="303">
        <v>5120</v>
      </c>
      <c r="D13" s="276">
        <v>4959</v>
      </c>
      <c r="E13" s="277">
        <f t="shared" si="1"/>
        <v>96.86</v>
      </c>
      <c r="F13" s="277">
        <f t="shared" si="0"/>
        <v>30.1</v>
      </c>
    </row>
    <row r="14" ht="21.95" customHeight="1" spans="1:6">
      <c r="A14" s="278" t="s">
        <v>88</v>
      </c>
      <c r="B14" s="276">
        <v>8661</v>
      </c>
      <c r="C14" s="303">
        <v>9500</v>
      </c>
      <c r="D14" s="276">
        <v>7426</v>
      </c>
      <c r="E14" s="277">
        <f t="shared" si="1"/>
        <v>78.17</v>
      </c>
      <c r="F14" s="277">
        <f t="shared" si="0"/>
        <v>-14.3</v>
      </c>
    </row>
    <row r="15" ht="21.95" customHeight="1" spans="1:6">
      <c r="A15" s="278" t="s">
        <v>89</v>
      </c>
      <c r="B15" s="276">
        <v>7796</v>
      </c>
      <c r="C15" s="303">
        <v>9940</v>
      </c>
      <c r="D15" s="276">
        <v>10441</v>
      </c>
      <c r="E15" s="277">
        <f t="shared" si="1"/>
        <v>105.04</v>
      </c>
      <c r="F15" s="277">
        <f t="shared" si="0"/>
        <v>33.9</v>
      </c>
    </row>
    <row r="16" ht="21.95" customHeight="1" spans="1:6">
      <c r="A16" s="278" t="s">
        <v>90</v>
      </c>
      <c r="B16" s="276">
        <v>2525</v>
      </c>
      <c r="C16" s="303">
        <v>2800</v>
      </c>
      <c r="D16" s="276">
        <v>2543</v>
      </c>
      <c r="E16" s="277">
        <f t="shared" si="1"/>
        <v>90.82</v>
      </c>
      <c r="F16" s="277">
        <f t="shared" si="0"/>
        <v>0.7</v>
      </c>
    </row>
    <row r="17" ht="21.95" customHeight="1" spans="1:6">
      <c r="A17" s="278" t="s">
        <v>91</v>
      </c>
      <c r="B17" s="276">
        <v>8230</v>
      </c>
      <c r="C17" s="303">
        <v>11100</v>
      </c>
      <c r="D17" s="276">
        <v>9932</v>
      </c>
      <c r="E17" s="277">
        <f t="shared" si="1"/>
        <v>89.48</v>
      </c>
      <c r="F17" s="277">
        <f t="shared" si="0"/>
        <v>20.7</v>
      </c>
    </row>
    <row r="18" ht="21.95" customHeight="1" spans="1:6">
      <c r="A18" s="278" t="s">
        <v>92</v>
      </c>
      <c r="B18" s="276">
        <v>26841</v>
      </c>
      <c r="C18" s="303">
        <v>46510</v>
      </c>
      <c r="D18" s="276">
        <v>50199</v>
      </c>
      <c r="E18" s="277">
        <f t="shared" si="1"/>
        <v>107.93</v>
      </c>
      <c r="F18" s="277">
        <f t="shared" si="0"/>
        <v>87</v>
      </c>
    </row>
    <row r="19" ht="21.95" customHeight="1" spans="1:6">
      <c r="A19" s="278" t="s">
        <v>93</v>
      </c>
      <c r="B19" s="276">
        <v>1095</v>
      </c>
      <c r="C19" s="303">
        <v>1200</v>
      </c>
      <c r="D19" s="276">
        <v>930</v>
      </c>
      <c r="E19" s="277">
        <f t="shared" si="1"/>
        <v>77.5</v>
      </c>
      <c r="F19" s="277">
        <f t="shared" si="0"/>
        <v>-15.1</v>
      </c>
    </row>
    <row r="20" ht="21.95" customHeight="1" spans="1:6">
      <c r="A20" s="24" t="s">
        <v>67</v>
      </c>
      <c r="B20" s="276">
        <v>102295</v>
      </c>
      <c r="C20" s="302">
        <f>SUM(C21,C28:C33)</f>
        <v>105400</v>
      </c>
      <c r="D20" s="276">
        <f>SUM(D21,D28:D33)</f>
        <v>100830</v>
      </c>
      <c r="E20" s="277">
        <f t="shared" si="1"/>
        <v>95.66</v>
      </c>
      <c r="F20" s="277">
        <f t="shared" si="0"/>
        <v>-1.4</v>
      </c>
    </row>
    <row r="21" ht="21.95" customHeight="1" spans="1:6">
      <c r="A21" s="278" t="s">
        <v>68</v>
      </c>
      <c r="B21" s="276">
        <v>15557</v>
      </c>
      <c r="C21" s="303">
        <f>17150-1000</f>
        <v>16150</v>
      </c>
      <c r="D21" s="276">
        <f>SUM(D22:D27)</f>
        <v>13328</v>
      </c>
      <c r="E21" s="277">
        <f t="shared" si="1"/>
        <v>82.53</v>
      </c>
      <c r="F21" s="277">
        <f t="shared" si="0"/>
        <v>-14.3</v>
      </c>
    </row>
    <row r="22" ht="21.95" customHeight="1" spans="1:6">
      <c r="A22" s="279" t="s">
        <v>69</v>
      </c>
      <c r="B22" s="276">
        <v>10152</v>
      </c>
      <c r="C22" s="276">
        <v>10200</v>
      </c>
      <c r="D22" s="276">
        <v>8430</v>
      </c>
      <c r="E22" s="277">
        <f t="shared" si="1"/>
        <v>82.65</v>
      </c>
      <c r="F22" s="277">
        <f t="shared" si="0"/>
        <v>-17</v>
      </c>
    </row>
    <row r="23" ht="21.95" customHeight="1" spans="1:6">
      <c r="A23" s="279" t="s">
        <v>70</v>
      </c>
      <c r="B23" s="276">
        <v>4512</v>
      </c>
      <c r="C23" s="276">
        <v>4800</v>
      </c>
      <c r="D23" s="276">
        <v>3874</v>
      </c>
      <c r="E23" s="277">
        <f t="shared" si="1"/>
        <v>80.71</v>
      </c>
      <c r="F23" s="277">
        <f t="shared" si="0"/>
        <v>-14.1</v>
      </c>
    </row>
    <row r="24" ht="21.95" customHeight="1" spans="1:6">
      <c r="A24" s="279" t="s">
        <v>71</v>
      </c>
      <c r="B24" s="276">
        <v>742</v>
      </c>
      <c r="C24" s="276">
        <v>800</v>
      </c>
      <c r="D24" s="276">
        <v>765</v>
      </c>
      <c r="E24" s="277">
        <f t="shared" si="1"/>
        <v>95.63</v>
      </c>
      <c r="F24" s="277">
        <f t="shared" si="0"/>
        <v>3.1</v>
      </c>
    </row>
    <row r="25" ht="21.95" customHeight="1" spans="1:6">
      <c r="A25" s="279" t="s">
        <v>72</v>
      </c>
      <c r="B25" s="276"/>
      <c r="C25" s="276"/>
      <c r="D25" s="276"/>
      <c r="E25" s="277"/>
      <c r="F25" s="277"/>
    </row>
    <row r="26" ht="21.95" customHeight="1" spans="1:6">
      <c r="A26" s="279" t="s">
        <v>73</v>
      </c>
      <c r="B26" s="276"/>
      <c r="C26" s="276"/>
      <c r="D26" s="276"/>
      <c r="E26" s="277"/>
      <c r="F26" s="277"/>
    </row>
    <row r="27" ht="21.95" customHeight="1" spans="1:6">
      <c r="A27" s="279" t="s">
        <v>74</v>
      </c>
      <c r="B27" s="276">
        <v>151</v>
      </c>
      <c r="C27" s="276"/>
      <c r="D27" s="276">
        <v>259</v>
      </c>
      <c r="E27" s="277"/>
      <c r="F27" s="277">
        <f t="shared" si="0"/>
        <v>71.5</v>
      </c>
    </row>
    <row r="28" ht="21.95" customHeight="1" spans="1:6">
      <c r="A28" s="278" t="s">
        <v>75</v>
      </c>
      <c r="B28" s="276">
        <v>13353</v>
      </c>
      <c r="C28" s="303">
        <v>7500</v>
      </c>
      <c r="D28" s="276">
        <v>5257</v>
      </c>
      <c r="E28" s="277">
        <f t="shared" si="1"/>
        <v>70.09</v>
      </c>
      <c r="F28" s="277">
        <f t="shared" si="0"/>
        <v>-60.6</v>
      </c>
    </row>
    <row r="29" ht="21.95" customHeight="1" spans="1:6">
      <c r="A29" s="278" t="s">
        <v>76</v>
      </c>
      <c r="B29" s="276">
        <v>16936</v>
      </c>
      <c r="C29" s="303">
        <v>20566</v>
      </c>
      <c r="D29" s="276">
        <v>20336</v>
      </c>
      <c r="E29" s="277">
        <f t="shared" si="1"/>
        <v>98.88</v>
      </c>
      <c r="F29" s="277">
        <f t="shared" si="0"/>
        <v>20.1</v>
      </c>
    </row>
    <row r="30" ht="21.95" customHeight="1" spans="1:6">
      <c r="A30" s="278" t="s">
        <v>77</v>
      </c>
      <c r="B30" s="276">
        <v>3396</v>
      </c>
      <c r="C30" s="276"/>
      <c r="D30" s="276">
        <v>0</v>
      </c>
      <c r="E30" s="277"/>
      <c r="F30" s="277"/>
    </row>
    <row r="31" ht="21.95" customHeight="1" spans="1:6">
      <c r="A31" s="278" t="s">
        <v>78</v>
      </c>
      <c r="B31" s="276">
        <v>51015</v>
      </c>
      <c r="C31" s="303">
        <v>58817</v>
      </c>
      <c r="D31" s="276">
        <v>60473</v>
      </c>
      <c r="E31" s="277">
        <f t="shared" si="1"/>
        <v>102.82</v>
      </c>
      <c r="F31" s="277">
        <f t="shared" si="0"/>
        <v>18.5</v>
      </c>
    </row>
    <row r="32" ht="21.95" customHeight="1" spans="1:6">
      <c r="A32" s="278" t="s">
        <v>79</v>
      </c>
      <c r="B32" s="276">
        <v>0</v>
      </c>
      <c r="C32" s="303">
        <v>867</v>
      </c>
      <c r="D32" s="276">
        <v>867</v>
      </c>
      <c r="E32" s="277"/>
      <c r="F32" s="277"/>
    </row>
    <row r="33" ht="21.95" customHeight="1" spans="1:6">
      <c r="A33" s="278" t="s">
        <v>80</v>
      </c>
      <c r="B33" s="276">
        <v>2038</v>
      </c>
      <c r="C33" s="303">
        <v>1500</v>
      </c>
      <c r="D33" s="276">
        <v>569</v>
      </c>
      <c r="E33" s="277">
        <f t="shared" si="1"/>
        <v>37.93</v>
      </c>
      <c r="F33" s="277">
        <f t="shared" si="0"/>
        <v>-72.1</v>
      </c>
    </row>
  </sheetData>
  <sheetProtection password="C70D" sheet="1" objects="1"/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8"/>
  <sheetViews>
    <sheetView view="pageBreakPreview" zoomScaleNormal="100" workbookViewId="0">
      <pane xSplit="1" ySplit="4" topLeftCell="B5" activePane="bottomRight" state="frozen"/>
      <selection/>
      <selection pane="topRight"/>
      <selection pane="bottomLeft"/>
      <selection pane="bottomRight" activeCell="G1" sqref="G$1:M$1048576"/>
    </sheetView>
  </sheetViews>
  <sheetFormatPr defaultColWidth="9" defaultRowHeight="14.25" outlineLevelCol="5"/>
  <cols>
    <col min="1" max="1" width="27.875" customWidth="1"/>
    <col min="2" max="4" width="10.625" customWidth="1"/>
    <col min="5" max="5" width="12.625" customWidth="1"/>
    <col min="6" max="6" width="9.625" customWidth="1"/>
  </cols>
  <sheetData>
    <row r="1" s="1" customFormat="1" ht="20.1" customHeight="1" spans="1:1">
      <c r="A1" s="1" t="s">
        <v>8</v>
      </c>
    </row>
    <row r="2" s="2" customFormat="1" ht="45" customHeight="1" spans="1:6">
      <c r="A2" s="34" t="s">
        <v>9</v>
      </c>
      <c r="B2" s="34"/>
      <c r="C2" s="34"/>
      <c r="D2" s="34"/>
      <c r="E2" s="34"/>
      <c r="F2" s="34"/>
    </row>
    <row r="3" s="3" customFormat="1" ht="20.1" customHeight="1" spans="6:6">
      <c r="F3" s="27" t="s">
        <v>44</v>
      </c>
    </row>
    <row r="4" ht="39.95" customHeight="1" spans="1:6">
      <c r="A4" s="18" t="s">
        <v>94</v>
      </c>
      <c r="B4" s="19" t="s">
        <v>46</v>
      </c>
      <c r="C4" s="19" t="s">
        <v>47</v>
      </c>
      <c r="D4" s="19" t="s">
        <v>48</v>
      </c>
      <c r="E4" s="19" t="s">
        <v>49</v>
      </c>
      <c r="F4" s="19" t="s">
        <v>50</v>
      </c>
    </row>
    <row r="5" s="8" customFormat="1" ht="24.95" customHeight="1" spans="1:6">
      <c r="A5" s="295" t="s">
        <v>95</v>
      </c>
      <c r="B5" s="296">
        <f>SUM(B6:B28)</f>
        <v>792600</v>
      </c>
      <c r="C5" s="297">
        <f>SUM(C6:C29)</f>
        <v>865309</v>
      </c>
      <c r="D5" s="296">
        <f>SUM(D6:D28)</f>
        <v>780079.615458702</v>
      </c>
      <c r="E5" s="298">
        <f>ROUND(D5/C5*100,1)</f>
        <v>90.2</v>
      </c>
      <c r="F5" s="298">
        <f>ROUND((D5/B5-1)*100,1)</f>
        <v>-1.6</v>
      </c>
    </row>
    <row r="6" ht="24.95" customHeight="1" spans="1:6">
      <c r="A6" s="299" t="s">
        <v>96</v>
      </c>
      <c r="B6" s="276">
        <v>93707</v>
      </c>
      <c r="C6" s="300">
        <f>107721-500</f>
        <v>107221</v>
      </c>
      <c r="D6" s="276">
        <v>100133.068364548</v>
      </c>
      <c r="E6" s="277">
        <f t="shared" ref="E6:E28" si="0">ROUND(D6/C6*100,1)</f>
        <v>93.4</v>
      </c>
      <c r="F6" s="277">
        <f>ROUND((D6/B6-1)*100,1)</f>
        <v>6.9</v>
      </c>
    </row>
    <row r="7" ht="24.95" customHeight="1" spans="1:6">
      <c r="A7" s="299" t="s">
        <v>97</v>
      </c>
      <c r="B7" s="276"/>
      <c r="C7" s="300"/>
      <c r="D7" s="276"/>
      <c r="E7" s="277"/>
      <c r="F7" s="277"/>
    </row>
    <row r="8" ht="24.95" customHeight="1" spans="1:6">
      <c r="A8" s="299" t="s">
        <v>98</v>
      </c>
      <c r="B8" s="276">
        <v>32551</v>
      </c>
      <c r="C8" s="300">
        <v>33123</v>
      </c>
      <c r="D8" s="276">
        <v>30448.7503539186</v>
      </c>
      <c r="E8" s="277">
        <f t="shared" si="0"/>
        <v>91.9</v>
      </c>
      <c r="F8" s="277">
        <f t="shared" ref="F8:F28" si="1">ROUND((D8/B8-1)*100,1)</f>
        <v>-6.5</v>
      </c>
    </row>
    <row r="9" ht="24.95" customHeight="1" spans="1:6">
      <c r="A9" s="299" t="s">
        <v>99</v>
      </c>
      <c r="B9" s="276">
        <v>147200</v>
      </c>
      <c r="C9" s="300">
        <v>149188</v>
      </c>
      <c r="D9" s="276">
        <v>126071.175357284</v>
      </c>
      <c r="E9" s="277">
        <f t="shared" si="0"/>
        <v>84.5</v>
      </c>
      <c r="F9" s="277">
        <f t="shared" si="1"/>
        <v>-14.4</v>
      </c>
    </row>
    <row r="10" ht="24.95" customHeight="1" spans="1:6">
      <c r="A10" s="299" t="s">
        <v>100</v>
      </c>
      <c r="B10" s="276">
        <v>23878</v>
      </c>
      <c r="C10" s="300">
        <v>26656</v>
      </c>
      <c r="D10" s="276">
        <v>24978</v>
      </c>
      <c r="E10" s="277">
        <f t="shared" si="0"/>
        <v>93.7</v>
      </c>
      <c r="F10" s="277">
        <f t="shared" si="1"/>
        <v>4.6</v>
      </c>
    </row>
    <row r="11" ht="24.95" customHeight="1" spans="1:6">
      <c r="A11" s="299" t="s">
        <v>101</v>
      </c>
      <c r="B11" s="276">
        <v>11675</v>
      </c>
      <c r="C11" s="300">
        <v>12451</v>
      </c>
      <c r="D11" s="276">
        <v>9809.16428508436</v>
      </c>
      <c r="E11" s="277">
        <f t="shared" si="0"/>
        <v>78.8</v>
      </c>
      <c r="F11" s="277">
        <f t="shared" si="1"/>
        <v>-16</v>
      </c>
    </row>
    <row r="12" ht="24.95" customHeight="1" spans="1:6">
      <c r="A12" s="299" t="s">
        <v>102</v>
      </c>
      <c r="B12" s="276">
        <v>65348</v>
      </c>
      <c r="C12" s="300">
        <v>70651</v>
      </c>
      <c r="D12" s="276">
        <v>68460.2190118128</v>
      </c>
      <c r="E12" s="277">
        <f t="shared" si="0"/>
        <v>96.9</v>
      </c>
      <c r="F12" s="277">
        <f t="shared" si="1"/>
        <v>4.8</v>
      </c>
    </row>
    <row r="13" ht="24.95" customHeight="1" spans="1:6">
      <c r="A13" s="299" t="s">
        <v>103</v>
      </c>
      <c r="B13" s="276">
        <v>80792</v>
      </c>
      <c r="C13" s="300">
        <v>60737</v>
      </c>
      <c r="D13" s="276">
        <v>53542.787240363</v>
      </c>
      <c r="E13" s="277">
        <f t="shared" si="0"/>
        <v>88.2</v>
      </c>
      <c r="F13" s="277">
        <f t="shared" si="1"/>
        <v>-33.7</v>
      </c>
    </row>
    <row r="14" ht="24.95" customHeight="1" spans="1:6">
      <c r="A14" s="299" t="s">
        <v>104</v>
      </c>
      <c r="B14" s="276">
        <v>12935</v>
      </c>
      <c r="C14" s="300">
        <v>16895</v>
      </c>
      <c r="D14" s="276">
        <v>20301.4996170716</v>
      </c>
      <c r="E14" s="277">
        <f t="shared" si="0"/>
        <v>120.2</v>
      </c>
      <c r="F14" s="277">
        <f t="shared" si="1"/>
        <v>57</v>
      </c>
    </row>
    <row r="15" ht="24.95" customHeight="1" spans="1:6">
      <c r="A15" s="299" t="s">
        <v>105</v>
      </c>
      <c r="B15" s="276">
        <v>63430</v>
      </c>
      <c r="C15" s="300">
        <f>81299-1500</f>
        <v>79799</v>
      </c>
      <c r="D15" s="276">
        <v>90471.805510223</v>
      </c>
      <c r="E15" s="277">
        <f t="shared" si="0"/>
        <v>113.4</v>
      </c>
      <c r="F15" s="277">
        <f t="shared" si="1"/>
        <v>42.6</v>
      </c>
    </row>
    <row r="16" ht="24.95" customHeight="1" spans="1:6">
      <c r="A16" s="299" t="s">
        <v>106</v>
      </c>
      <c r="B16" s="276">
        <v>92088</v>
      </c>
      <c r="C16" s="300">
        <v>98164</v>
      </c>
      <c r="D16" s="276">
        <v>92111.74</v>
      </c>
      <c r="E16" s="277">
        <f t="shared" si="0"/>
        <v>93.8</v>
      </c>
      <c r="F16" s="277">
        <f t="shared" si="1"/>
        <v>0</v>
      </c>
    </row>
    <row r="17" ht="24.95" customHeight="1" spans="1:6">
      <c r="A17" s="299" t="s">
        <v>107</v>
      </c>
      <c r="B17" s="276">
        <v>16458</v>
      </c>
      <c r="C17" s="300">
        <f>32843-2000</f>
        <v>30843</v>
      </c>
      <c r="D17" s="276">
        <v>26355</v>
      </c>
      <c r="E17" s="277">
        <f t="shared" si="0"/>
        <v>85.4</v>
      </c>
      <c r="F17" s="277">
        <f t="shared" si="1"/>
        <v>60.1</v>
      </c>
    </row>
    <row r="18" ht="24.95" customHeight="1" spans="1:6">
      <c r="A18" s="299" t="s">
        <v>108</v>
      </c>
      <c r="B18" s="276">
        <v>93061</v>
      </c>
      <c r="C18" s="300">
        <v>130366</v>
      </c>
      <c r="D18" s="276">
        <v>90877</v>
      </c>
      <c r="E18" s="277">
        <f t="shared" si="0"/>
        <v>69.7</v>
      </c>
      <c r="F18" s="277">
        <f t="shared" si="1"/>
        <v>-2.3</v>
      </c>
    </row>
    <row r="19" ht="24.95" customHeight="1" spans="1:6">
      <c r="A19" s="299" t="s">
        <v>109</v>
      </c>
      <c r="B19" s="276">
        <v>2315</v>
      </c>
      <c r="C19" s="300">
        <v>3580</v>
      </c>
      <c r="D19" s="276">
        <v>3539.39527489615</v>
      </c>
      <c r="E19" s="277">
        <f t="shared" si="0"/>
        <v>98.9</v>
      </c>
      <c r="F19" s="277">
        <f t="shared" si="1"/>
        <v>52.9</v>
      </c>
    </row>
    <row r="20" ht="24.95" customHeight="1" spans="1:6">
      <c r="A20" s="299" t="s">
        <v>110</v>
      </c>
      <c r="B20" s="276">
        <v>270</v>
      </c>
      <c r="C20" s="300">
        <v>215</v>
      </c>
      <c r="D20" s="276">
        <v>235</v>
      </c>
      <c r="E20" s="277">
        <f t="shared" si="0"/>
        <v>109.3</v>
      </c>
      <c r="F20" s="277">
        <f t="shared" si="1"/>
        <v>-13</v>
      </c>
    </row>
    <row r="21" ht="24.95" customHeight="1" spans="1:6">
      <c r="A21" s="299" t="s">
        <v>111</v>
      </c>
      <c r="B21" s="276">
        <v>700</v>
      </c>
      <c r="C21" s="300">
        <v>750</v>
      </c>
      <c r="D21" s="276">
        <v>520</v>
      </c>
      <c r="E21" s="277">
        <f t="shared" si="0"/>
        <v>69.3</v>
      </c>
      <c r="F21" s="277">
        <f t="shared" si="1"/>
        <v>-25.7</v>
      </c>
    </row>
    <row r="22" ht="24.95" customHeight="1" spans="1:6">
      <c r="A22" s="299" t="s">
        <v>112</v>
      </c>
      <c r="B22" s="276">
        <v>17883</v>
      </c>
      <c r="C22" s="300">
        <v>14117</v>
      </c>
      <c r="D22" s="276">
        <v>13607.5873888928</v>
      </c>
      <c r="E22" s="277">
        <f t="shared" si="0"/>
        <v>96.4</v>
      </c>
      <c r="F22" s="277">
        <f t="shared" si="1"/>
        <v>-23.9</v>
      </c>
    </row>
    <row r="23" ht="24.95" customHeight="1" spans="1:6">
      <c r="A23" s="299" t="s">
        <v>113</v>
      </c>
      <c r="B23" s="276">
        <v>11537</v>
      </c>
      <c r="C23" s="300">
        <v>2561</v>
      </c>
      <c r="D23" s="276">
        <v>2544</v>
      </c>
      <c r="E23" s="277">
        <f t="shared" si="0"/>
        <v>99.3</v>
      </c>
      <c r="F23" s="277">
        <f t="shared" si="1"/>
        <v>-77.9</v>
      </c>
    </row>
    <row r="24" ht="24.95" customHeight="1" spans="1:6">
      <c r="A24" s="299" t="s">
        <v>114</v>
      </c>
      <c r="B24" s="276">
        <v>2417</v>
      </c>
      <c r="C24" s="300">
        <v>1596</v>
      </c>
      <c r="D24" s="276">
        <v>1647.92972684444</v>
      </c>
      <c r="E24" s="277">
        <f t="shared" si="0"/>
        <v>103.3</v>
      </c>
      <c r="F24" s="277">
        <f t="shared" si="1"/>
        <v>-31.8</v>
      </c>
    </row>
    <row r="25" ht="24.95" customHeight="1" spans="1:6">
      <c r="A25" s="299" t="s">
        <v>115</v>
      </c>
      <c r="B25" s="276">
        <v>5902</v>
      </c>
      <c r="C25" s="300">
        <v>6537</v>
      </c>
      <c r="D25" s="276">
        <v>4708.49332776347</v>
      </c>
      <c r="E25" s="277">
        <f t="shared" si="0"/>
        <v>72</v>
      </c>
      <c r="F25" s="277">
        <f t="shared" si="1"/>
        <v>-20.2</v>
      </c>
    </row>
    <row r="26" ht="24.95" customHeight="1" spans="1:6">
      <c r="A26" s="299" t="s">
        <v>116</v>
      </c>
      <c r="B26" s="276">
        <v>2347</v>
      </c>
      <c r="C26" s="300">
        <v>3589</v>
      </c>
      <c r="D26" s="276">
        <v>3178</v>
      </c>
      <c r="E26" s="277">
        <f t="shared" si="0"/>
        <v>88.5</v>
      </c>
      <c r="F26" s="277">
        <f t="shared" si="1"/>
        <v>35.4</v>
      </c>
    </row>
    <row r="27" ht="24.95" customHeight="1" spans="1:6">
      <c r="A27" s="299" t="s">
        <v>117</v>
      </c>
      <c r="B27" s="276">
        <v>16048</v>
      </c>
      <c r="C27" s="300">
        <v>16170</v>
      </c>
      <c r="D27" s="276">
        <v>16439</v>
      </c>
      <c r="E27" s="277">
        <f t="shared" si="0"/>
        <v>101.7</v>
      </c>
      <c r="F27" s="277">
        <f t="shared" si="1"/>
        <v>2.4</v>
      </c>
    </row>
    <row r="28" ht="24.95" customHeight="1" spans="1:6">
      <c r="A28" s="299" t="s">
        <v>118</v>
      </c>
      <c r="B28" s="276">
        <v>58</v>
      </c>
      <c r="C28" s="300">
        <v>100</v>
      </c>
      <c r="D28" s="276">
        <v>100</v>
      </c>
      <c r="E28" s="277">
        <f t="shared" si="0"/>
        <v>100</v>
      </c>
      <c r="F28" s="277">
        <f t="shared" si="1"/>
        <v>72.4</v>
      </c>
    </row>
  </sheetData>
  <sheetProtection password="C70D" sheet="1" objects="1"/>
  <mergeCells count="1">
    <mergeCell ref="A2:F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3"/>
  <sheetViews>
    <sheetView view="pageBreakPreview" zoomScaleNormal="100" topLeftCell="A2" workbookViewId="0">
      <selection activeCell="H10" sqref="H10"/>
    </sheetView>
  </sheetViews>
  <sheetFormatPr defaultColWidth="9" defaultRowHeight="14.25" outlineLevelCol="5"/>
  <cols>
    <col min="1" max="1" width="25.625" customWidth="1"/>
    <col min="2" max="3" width="17.625" customWidth="1"/>
    <col min="4" max="4" width="25.625" customWidth="1"/>
    <col min="5" max="6" width="17.625" customWidth="1"/>
  </cols>
  <sheetData>
    <row r="1" s="1" customFormat="1" ht="20.1" customHeight="1" spans="1:1">
      <c r="A1" s="1" t="s">
        <v>10</v>
      </c>
    </row>
    <row r="2" s="2" customFormat="1" ht="45" customHeight="1" spans="1:6">
      <c r="A2" s="34" t="s">
        <v>11</v>
      </c>
      <c r="B2" s="34"/>
      <c r="C2" s="34"/>
      <c r="D2" s="34"/>
      <c r="E2" s="34"/>
      <c r="F2" s="34"/>
    </row>
    <row r="3" s="3" customFormat="1" ht="20.1" customHeight="1" spans="6:6">
      <c r="F3" s="27" t="s">
        <v>44</v>
      </c>
    </row>
    <row r="4" s="280" customFormat="1" ht="20.1" customHeight="1" spans="1:6">
      <c r="A4" s="18" t="s">
        <v>119</v>
      </c>
      <c r="B4" s="18"/>
      <c r="C4" s="281"/>
      <c r="D4" s="282" t="s">
        <v>120</v>
      </c>
      <c r="E4" s="18"/>
      <c r="F4" s="18"/>
    </row>
    <row r="5" s="4" customFormat="1" ht="20.1" customHeight="1" spans="1:6">
      <c r="A5" s="18" t="s">
        <v>121</v>
      </c>
      <c r="B5" s="18" t="s">
        <v>122</v>
      </c>
      <c r="C5" s="281" t="s">
        <v>123</v>
      </c>
      <c r="D5" s="282" t="s">
        <v>121</v>
      </c>
      <c r="E5" s="18" t="s">
        <v>122</v>
      </c>
      <c r="F5" s="18" t="s">
        <v>123</v>
      </c>
    </row>
    <row r="6" ht="20.1" customHeight="1" spans="1:6">
      <c r="A6" s="24" t="s">
        <v>124</v>
      </c>
      <c r="B6" s="276">
        <f>'表1-2'!C5</f>
        <v>421600</v>
      </c>
      <c r="C6" s="276">
        <f>'表1-2'!D5</f>
        <v>408000</v>
      </c>
      <c r="D6" s="283" t="s">
        <v>125</v>
      </c>
      <c r="E6" s="276">
        <f>表2!C5</f>
        <v>865309</v>
      </c>
      <c r="F6" s="276">
        <v>780080</v>
      </c>
    </row>
    <row r="7" ht="20.1" customHeight="1" spans="1:6">
      <c r="A7" s="284" t="s">
        <v>126</v>
      </c>
      <c r="B7" s="285">
        <f>SUM(B8,B12,B13,B16,B20)</f>
        <v>639630</v>
      </c>
      <c r="C7" s="286">
        <f>C8+C12+C13+C16+C20</f>
        <v>581345</v>
      </c>
      <c r="D7" s="287" t="s">
        <v>127</v>
      </c>
      <c r="E7" s="285">
        <f>E8+E12+E13+E14+E15</f>
        <v>195921</v>
      </c>
      <c r="F7" s="288">
        <f>F8+F12+F13+F14+F15</f>
        <v>209264.6</v>
      </c>
    </row>
    <row r="8" ht="20.1" customHeight="1" spans="1:6">
      <c r="A8" s="278" t="s">
        <v>128</v>
      </c>
      <c r="B8" s="285">
        <f>SUM(B9:B11)</f>
        <v>293744</v>
      </c>
      <c r="C8" s="289">
        <f>SUM(C9:C11)</f>
        <v>307444</v>
      </c>
      <c r="D8" s="290" t="s">
        <v>129</v>
      </c>
      <c r="E8" s="285">
        <v>76354</v>
      </c>
      <c r="F8" s="276">
        <f>SUM(F9:F11)</f>
        <v>75557.6</v>
      </c>
    </row>
    <row r="9" ht="20.1" customHeight="1" spans="1:6">
      <c r="A9" s="47" t="s">
        <v>130</v>
      </c>
      <c r="B9" s="285">
        <v>2685</v>
      </c>
      <c r="C9" s="289">
        <v>2685</v>
      </c>
      <c r="D9" s="291" t="s">
        <v>131</v>
      </c>
      <c r="E9" s="285">
        <v>1789</v>
      </c>
      <c r="F9" s="276">
        <v>1789</v>
      </c>
    </row>
    <row r="10" ht="20.1" customHeight="1" spans="1:6">
      <c r="A10" s="47" t="s">
        <v>132</v>
      </c>
      <c r="B10" s="285">
        <f>247817+1933</f>
        <v>249750</v>
      </c>
      <c r="C10" s="289">
        <v>262726</v>
      </c>
      <c r="D10" s="291" t="s">
        <v>133</v>
      </c>
      <c r="E10" s="285">
        <v>65352</v>
      </c>
      <c r="F10" s="276">
        <f>ROUND('表1-2'!D6*0.209,)</f>
        <v>64199</v>
      </c>
    </row>
    <row r="11" ht="20.1" customHeight="1" spans="1:6">
      <c r="A11" s="47" t="s">
        <v>134</v>
      </c>
      <c r="B11" s="285">
        <v>41309</v>
      </c>
      <c r="C11" s="289">
        <v>42033</v>
      </c>
      <c r="D11" s="291" t="s">
        <v>135</v>
      </c>
      <c r="E11" s="285">
        <v>9213</v>
      </c>
      <c r="F11" s="276">
        <f>9552+17.6</f>
        <v>9569.6</v>
      </c>
    </row>
    <row r="12" ht="20.1" customHeight="1" spans="1:6">
      <c r="A12" s="278" t="s">
        <v>136</v>
      </c>
      <c r="B12" s="285">
        <v>101626</v>
      </c>
      <c r="C12" s="285">
        <v>101626</v>
      </c>
      <c r="D12" s="290" t="s">
        <v>137</v>
      </c>
      <c r="E12" s="285">
        <v>65369</v>
      </c>
      <c r="F12" s="285">
        <v>65369</v>
      </c>
    </row>
    <row r="13" ht="20.1" customHeight="1" spans="1:6">
      <c r="A13" s="278" t="s">
        <v>138</v>
      </c>
      <c r="B13" s="285">
        <v>71104</v>
      </c>
      <c r="C13" s="285">
        <v>71104</v>
      </c>
      <c r="D13" s="290" t="s">
        <v>139</v>
      </c>
      <c r="E13" s="285">
        <v>5000</v>
      </c>
      <c r="F13" s="276">
        <v>5000</v>
      </c>
    </row>
    <row r="14" ht="20.1" customHeight="1" spans="1:6">
      <c r="A14" s="47" t="s">
        <v>140</v>
      </c>
      <c r="B14" s="285">
        <v>71104</v>
      </c>
      <c r="C14" s="285">
        <v>71104</v>
      </c>
      <c r="D14" s="290" t="s">
        <v>141</v>
      </c>
      <c r="E14" s="285"/>
      <c r="F14" s="276"/>
    </row>
    <row r="15" ht="20.1" customHeight="1" spans="1:6">
      <c r="A15" s="47" t="s">
        <v>142</v>
      </c>
      <c r="B15" s="285"/>
      <c r="C15" s="289"/>
      <c r="D15" s="290" t="s">
        <v>143</v>
      </c>
      <c r="E15" s="285">
        <f>49155+43</f>
        <v>49198</v>
      </c>
      <c r="F15" s="276">
        <v>63338</v>
      </c>
    </row>
    <row r="16" ht="20.1" customHeight="1" spans="1:6">
      <c r="A16" s="278" t="s">
        <v>144</v>
      </c>
      <c r="B16" s="285">
        <f>SUM(B17:B19)</f>
        <v>158156</v>
      </c>
      <c r="C16" s="289">
        <f>SUM(C17:C19)</f>
        <v>86171</v>
      </c>
      <c r="D16" s="290" t="s">
        <v>145</v>
      </c>
      <c r="E16" s="285">
        <f>49155+43</f>
        <v>49198</v>
      </c>
      <c r="F16" s="276">
        <v>63338</v>
      </c>
    </row>
    <row r="17" ht="20.1" customHeight="1" spans="1:6">
      <c r="A17" s="47" t="s">
        <v>146</v>
      </c>
      <c r="B17" s="285">
        <f>153046+43</f>
        <v>153089</v>
      </c>
      <c r="C17" s="289">
        <f>[1]表3!$G$22</f>
        <v>81104</v>
      </c>
      <c r="D17" s="290" t="s">
        <v>147</v>
      </c>
      <c r="E17" s="276"/>
      <c r="F17" s="276"/>
    </row>
    <row r="18" ht="20.1" customHeight="1" spans="1:6">
      <c r="A18" s="47" t="s">
        <v>148</v>
      </c>
      <c r="B18" s="285"/>
      <c r="C18" s="289"/>
      <c r="D18" s="290"/>
      <c r="E18" s="276"/>
      <c r="F18" s="276"/>
    </row>
    <row r="19" ht="20.1" customHeight="1" spans="1:6">
      <c r="A19" s="47" t="s">
        <v>149</v>
      </c>
      <c r="B19" s="285">
        <v>5067</v>
      </c>
      <c r="C19" s="289">
        <v>5067</v>
      </c>
      <c r="D19" s="290"/>
      <c r="E19" s="276"/>
      <c r="F19" s="276"/>
    </row>
    <row r="20" ht="20.1" customHeight="1" spans="1:6">
      <c r="A20" s="278" t="s">
        <v>150</v>
      </c>
      <c r="B20" s="285">
        <v>15000</v>
      </c>
      <c r="C20" s="289">
        <v>15000</v>
      </c>
      <c r="D20" s="290"/>
      <c r="E20" s="276"/>
      <c r="F20" s="276"/>
    </row>
    <row r="21" ht="20.1" customHeight="1" spans="1:6">
      <c r="A21" s="278"/>
      <c r="B21" s="276"/>
      <c r="C21" s="289"/>
      <c r="D21" s="290"/>
      <c r="E21" s="276"/>
      <c r="F21" s="276"/>
    </row>
    <row r="22" s="6" customFormat="1" ht="20.1" customHeight="1" spans="1:6">
      <c r="A22" s="35" t="s">
        <v>151</v>
      </c>
      <c r="B22" s="274">
        <f>B6+B7</f>
        <v>1061230</v>
      </c>
      <c r="C22" s="292">
        <f>C6+C7</f>
        <v>989345</v>
      </c>
      <c r="D22" s="293" t="s">
        <v>152</v>
      </c>
      <c r="E22" s="274">
        <f>E6+E7</f>
        <v>1061230</v>
      </c>
      <c r="F22" s="274">
        <f>F6+F7</f>
        <v>989344.6</v>
      </c>
    </row>
    <row r="23" spans="6:6">
      <c r="F23" s="294">
        <f>C22-F22</f>
        <v>0.400000000023283</v>
      </c>
    </row>
  </sheetData>
  <sheetProtection password="C70D" sheet="1" objects="1"/>
  <mergeCells count="3">
    <mergeCell ref="A2:F2"/>
    <mergeCell ref="A4:C4"/>
    <mergeCell ref="D4:F4"/>
  </mergeCells>
  <printOptions horizontalCentered="1"/>
  <pageMargins left="0.786805555555556" right="0.786805555555556" top="0.984027777777778" bottom="0.786805555555556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34"/>
  <sheetViews>
    <sheetView view="pageBreakPreview" zoomScaleNormal="100" workbookViewId="0">
      <selection activeCell="H17" sqref="H17"/>
    </sheetView>
  </sheetViews>
  <sheetFormatPr defaultColWidth="9" defaultRowHeight="14.25" outlineLevelCol="5"/>
  <cols>
    <col min="1" max="1" width="27.625" customWidth="1"/>
    <col min="2" max="6" width="10.625" customWidth="1"/>
  </cols>
  <sheetData>
    <row r="1" s="1" customFormat="1" ht="20.1" customHeight="1" spans="1:1">
      <c r="A1" s="1" t="s">
        <v>12</v>
      </c>
    </row>
    <row r="2" s="2" customFormat="1" ht="45" customHeight="1" spans="1:6">
      <c r="A2" s="34" t="s">
        <v>13</v>
      </c>
      <c r="B2" s="34"/>
      <c r="C2" s="34"/>
      <c r="D2" s="34"/>
      <c r="E2" s="34"/>
      <c r="F2" s="34"/>
    </row>
    <row r="3" s="3" customFormat="1" ht="20.1" customHeight="1" spans="6:6">
      <c r="F3" s="27" t="s">
        <v>44</v>
      </c>
    </row>
    <row r="4" s="4" customFormat="1" ht="39.95" customHeight="1" spans="1:6">
      <c r="A4" s="18" t="s">
        <v>45</v>
      </c>
      <c r="B4" s="19" t="s">
        <v>47</v>
      </c>
      <c r="C4" s="19" t="s">
        <v>48</v>
      </c>
      <c r="D4" s="19" t="s">
        <v>153</v>
      </c>
      <c r="E4" s="19" t="s">
        <v>154</v>
      </c>
      <c r="F4" s="19" t="s">
        <v>155</v>
      </c>
    </row>
    <row r="5" s="271" customFormat="1" ht="21" customHeight="1" spans="1:6">
      <c r="A5" s="35" t="s">
        <v>51</v>
      </c>
      <c r="B5" s="274">
        <v>709208</v>
      </c>
      <c r="C5" s="274">
        <v>685750.5</v>
      </c>
      <c r="D5" s="274">
        <v>781800</v>
      </c>
      <c r="E5" s="275">
        <v>10.2</v>
      </c>
      <c r="F5" s="275">
        <v>14</v>
      </c>
    </row>
    <row r="6" s="272" customFormat="1" ht="21" customHeight="1" spans="1:6">
      <c r="A6" s="24" t="s">
        <v>52</v>
      </c>
      <c r="B6" s="276">
        <v>603808</v>
      </c>
      <c r="C6" s="276">
        <v>584920.5</v>
      </c>
      <c r="D6" s="276">
        <v>676400</v>
      </c>
      <c r="E6" s="277">
        <v>12</v>
      </c>
      <c r="F6" s="277">
        <v>15.6</v>
      </c>
    </row>
    <row r="7" s="272" customFormat="1" ht="21" customHeight="1" spans="1:6">
      <c r="A7" s="278" t="s">
        <v>53</v>
      </c>
      <c r="B7" s="276">
        <v>192708</v>
      </c>
      <c r="C7" s="276">
        <v>195963</v>
      </c>
      <c r="D7" s="276">
        <v>230700</v>
      </c>
      <c r="E7" s="277">
        <v>19.7</v>
      </c>
      <c r="F7" s="277">
        <v>17.7</v>
      </c>
    </row>
    <row r="8" s="272" customFormat="1" ht="21" customHeight="1" spans="1:6">
      <c r="A8" s="278" t="s">
        <v>54</v>
      </c>
      <c r="B8" s="276">
        <v>70000</v>
      </c>
      <c r="C8" s="276">
        <v>63608</v>
      </c>
      <c r="D8" s="276">
        <v>70000</v>
      </c>
      <c r="E8" s="277">
        <v>0</v>
      </c>
      <c r="F8" s="277">
        <v>10</v>
      </c>
    </row>
    <row r="9" s="272" customFormat="1" ht="21" customHeight="1" spans="1:6">
      <c r="A9" s="278" t="s">
        <v>55</v>
      </c>
      <c r="B9" s="276">
        <v>175250</v>
      </c>
      <c r="C9" s="276">
        <v>170003.5</v>
      </c>
      <c r="D9" s="276">
        <v>201580</v>
      </c>
      <c r="E9" s="277">
        <v>15</v>
      </c>
      <c r="F9" s="277">
        <v>18.6</v>
      </c>
    </row>
    <row r="10" s="272" customFormat="1" ht="21" customHeight="1" spans="1:6">
      <c r="A10" s="278" t="s">
        <v>56</v>
      </c>
      <c r="B10" s="276">
        <v>26840</v>
      </c>
      <c r="C10" s="276">
        <v>24356</v>
      </c>
      <c r="D10" s="276">
        <v>29900</v>
      </c>
      <c r="E10" s="277">
        <v>11.4</v>
      </c>
      <c r="F10" s="277">
        <v>22.8</v>
      </c>
    </row>
    <row r="11" s="272" customFormat="1" ht="21" customHeight="1" spans="1:6">
      <c r="A11" s="278" t="s">
        <v>57</v>
      </c>
      <c r="B11" s="276">
        <v>20300</v>
      </c>
      <c r="C11" s="276">
        <v>17404</v>
      </c>
      <c r="D11" s="276">
        <v>24810</v>
      </c>
      <c r="E11" s="277">
        <v>22.2</v>
      </c>
      <c r="F11" s="277">
        <v>42.6</v>
      </c>
    </row>
    <row r="12" s="272" customFormat="1" ht="21" customHeight="1" spans="1:6">
      <c r="A12" s="278" t="s">
        <v>58</v>
      </c>
      <c r="B12" s="276">
        <v>23500</v>
      </c>
      <c r="C12" s="276">
        <v>18246</v>
      </c>
      <c r="D12" s="276">
        <v>25870</v>
      </c>
      <c r="E12" s="277">
        <v>10.1</v>
      </c>
      <c r="F12" s="277">
        <v>41.8</v>
      </c>
    </row>
    <row r="13" s="272" customFormat="1" ht="21" customHeight="1" spans="1:6">
      <c r="A13" s="278" t="s">
        <v>59</v>
      </c>
      <c r="B13" s="276">
        <v>9040</v>
      </c>
      <c r="C13" s="276">
        <v>8910</v>
      </c>
      <c r="D13" s="276">
        <v>10710</v>
      </c>
      <c r="E13" s="277">
        <v>18.5</v>
      </c>
      <c r="F13" s="277">
        <v>20.2</v>
      </c>
    </row>
    <row r="14" s="272" customFormat="1" ht="21" customHeight="1" spans="1:6">
      <c r="A14" s="278" t="s">
        <v>60</v>
      </c>
      <c r="B14" s="276">
        <v>5120</v>
      </c>
      <c r="C14" s="276">
        <v>4959</v>
      </c>
      <c r="D14" s="276">
        <v>6080</v>
      </c>
      <c r="E14" s="277">
        <v>18.8</v>
      </c>
      <c r="F14" s="277">
        <v>22.6</v>
      </c>
    </row>
    <row r="15" s="272" customFormat="1" ht="21" customHeight="1" spans="1:6">
      <c r="A15" s="278" t="s">
        <v>61</v>
      </c>
      <c r="B15" s="276">
        <v>9500</v>
      </c>
      <c r="C15" s="276">
        <v>7426</v>
      </c>
      <c r="D15" s="276">
        <v>9970</v>
      </c>
      <c r="E15" s="277">
        <v>4.9</v>
      </c>
      <c r="F15" s="277">
        <v>34.3</v>
      </c>
    </row>
    <row r="16" s="272" customFormat="1" ht="21" customHeight="1" spans="1:6">
      <c r="A16" s="278" t="s">
        <v>62</v>
      </c>
      <c r="B16" s="276">
        <v>9940</v>
      </c>
      <c r="C16" s="276">
        <v>10441</v>
      </c>
      <c r="D16" s="276">
        <v>11290</v>
      </c>
      <c r="E16" s="277">
        <v>13.6</v>
      </c>
      <c r="F16" s="277">
        <v>8.1</v>
      </c>
    </row>
    <row r="17" s="272" customFormat="1" ht="21" customHeight="1" spans="1:6">
      <c r="A17" s="278" t="s">
        <v>63</v>
      </c>
      <c r="B17" s="276">
        <v>2800</v>
      </c>
      <c r="C17" s="276">
        <v>2543</v>
      </c>
      <c r="D17" s="276">
        <v>3080</v>
      </c>
      <c r="E17" s="277">
        <v>10</v>
      </c>
      <c r="F17" s="277">
        <v>21.1</v>
      </c>
    </row>
    <row r="18" s="272" customFormat="1" ht="21" customHeight="1" spans="1:6">
      <c r="A18" s="278" t="s">
        <v>64</v>
      </c>
      <c r="B18" s="276">
        <v>11100</v>
      </c>
      <c r="C18" s="276">
        <v>9932</v>
      </c>
      <c r="D18" s="276">
        <v>10430</v>
      </c>
      <c r="E18" s="277">
        <v>-6</v>
      </c>
      <c r="F18" s="277">
        <v>5</v>
      </c>
    </row>
    <row r="19" s="272" customFormat="1" ht="21" customHeight="1" spans="1:6">
      <c r="A19" s="278" t="s">
        <v>65</v>
      </c>
      <c r="B19" s="276">
        <v>46510</v>
      </c>
      <c r="C19" s="276">
        <v>50199</v>
      </c>
      <c r="D19" s="276">
        <v>40730</v>
      </c>
      <c r="E19" s="277">
        <v>-12.4</v>
      </c>
      <c r="F19" s="277">
        <v>-18.9</v>
      </c>
    </row>
    <row r="20" s="272" customFormat="1" ht="21" customHeight="1" spans="1:6">
      <c r="A20" s="278" t="s">
        <v>66</v>
      </c>
      <c r="B20" s="276">
        <v>1200</v>
      </c>
      <c r="C20" s="276">
        <v>930</v>
      </c>
      <c r="D20" s="276">
        <v>1250</v>
      </c>
      <c r="E20" s="277">
        <v>4.2</v>
      </c>
      <c r="F20" s="277">
        <v>34.4</v>
      </c>
    </row>
    <row r="21" s="272" customFormat="1" ht="21" customHeight="1" spans="1:6">
      <c r="A21" s="24" t="s">
        <v>67</v>
      </c>
      <c r="B21" s="276">
        <v>105400</v>
      </c>
      <c r="C21" s="276">
        <v>100830</v>
      </c>
      <c r="D21" s="276">
        <v>105400</v>
      </c>
      <c r="E21" s="277">
        <v>0</v>
      </c>
      <c r="F21" s="277">
        <v>4.5</v>
      </c>
    </row>
    <row r="22" s="272" customFormat="1" ht="21" customHeight="1" spans="1:6">
      <c r="A22" s="278" t="s">
        <v>68</v>
      </c>
      <c r="B22" s="276">
        <v>16150</v>
      </c>
      <c r="C22" s="276">
        <v>13328</v>
      </c>
      <c r="D22" s="276">
        <v>17750</v>
      </c>
      <c r="E22" s="277">
        <v>9.9</v>
      </c>
      <c r="F22" s="277">
        <v>33.2</v>
      </c>
    </row>
    <row r="23" s="272" customFormat="1" ht="21" customHeight="1" spans="1:6">
      <c r="A23" s="279" t="s">
        <v>69</v>
      </c>
      <c r="B23" s="276">
        <v>10200</v>
      </c>
      <c r="C23" s="276">
        <v>8430</v>
      </c>
      <c r="D23" s="276">
        <v>11200</v>
      </c>
      <c r="E23" s="277">
        <v>9.8</v>
      </c>
      <c r="F23" s="277">
        <v>32.9</v>
      </c>
    </row>
    <row r="24" s="272" customFormat="1" ht="21" customHeight="1" spans="1:6">
      <c r="A24" s="279" t="s">
        <v>70</v>
      </c>
      <c r="B24" s="276">
        <v>4800</v>
      </c>
      <c r="C24" s="276">
        <v>3874</v>
      </c>
      <c r="D24" s="276">
        <v>5250</v>
      </c>
      <c r="E24" s="277">
        <v>9.4</v>
      </c>
      <c r="F24" s="277">
        <v>35.5</v>
      </c>
    </row>
    <row r="25" s="272" customFormat="1" ht="21" customHeight="1" spans="1:6">
      <c r="A25" s="279" t="s">
        <v>71</v>
      </c>
      <c r="B25" s="276">
        <v>800</v>
      </c>
      <c r="C25" s="276">
        <v>765</v>
      </c>
      <c r="D25" s="276">
        <v>1000</v>
      </c>
      <c r="E25" s="277">
        <v>25</v>
      </c>
      <c r="F25" s="277">
        <v>30.7</v>
      </c>
    </row>
    <row r="26" s="272" customFormat="1" ht="21" customHeight="1" spans="1:6">
      <c r="A26" s="279" t="s">
        <v>72</v>
      </c>
      <c r="B26" s="276">
        <v>0</v>
      </c>
      <c r="C26" s="276">
        <v>0</v>
      </c>
      <c r="D26" s="276">
        <v>0</v>
      </c>
      <c r="E26" s="277"/>
      <c r="F26" s="277"/>
    </row>
    <row r="27" s="272" customFormat="1" ht="21" customHeight="1" spans="1:6">
      <c r="A27" s="279" t="s">
        <v>73</v>
      </c>
      <c r="B27" s="276">
        <v>0</v>
      </c>
      <c r="C27" s="276">
        <v>0</v>
      </c>
      <c r="D27" s="276">
        <v>0</v>
      </c>
      <c r="E27" s="277"/>
      <c r="F27" s="277"/>
    </row>
    <row r="28" s="272" customFormat="1" ht="21" customHeight="1" spans="1:6">
      <c r="A28" s="279" t="s">
        <v>74</v>
      </c>
      <c r="B28" s="276">
        <v>350</v>
      </c>
      <c r="C28" s="276">
        <v>259</v>
      </c>
      <c r="D28" s="276">
        <v>300</v>
      </c>
      <c r="E28" s="277">
        <v>-14.3</v>
      </c>
      <c r="F28" s="277">
        <v>15.8</v>
      </c>
    </row>
    <row r="29" s="272" customFormat="1" ht="21" customHeight="1" spans="1:6">
      <c r="A29" s="278" t="s">
        <v>75</v>
      </c>
      <c r="B29" s="276">
        <v>7500</v>
      </c>
      <c r="C29" s="276">
        <v>5257</v>
      </c>
      <c r="D29" s="276">
        <v>8700</v>
      </c>
      <c r="E29" s="277">
        <v>16</v>
      </c>
      <c r="F29" s="277">
        <v>65.5</v>
      </c>
    </row>
    <row r="30" s="272" customFormat="1" ht="21" customHeight="1" spans="1:6">
      <c r="A30" s="278" t="s">
        <v>76</v>
      </c>
      <c r="B30" s="276">
        <v>20566</v>
      </c>
      <c r="C30" s="276">
        <v>20336</v>
      </c>
      <c r="D30" s="276">
        <v>19000</v>
      </c>
      <c r="E30" s="277">
        <v>-7.6</v>
      </c>
      <c r="F30" s="277">
        <v>-6.6</v>
      </c>
    </row>
    <row r="31" s="272" customFormat="1" ht="21" customHeight="1" spans="1:6">
      <c r="A31" s="278" t="s">
        <v>77</v>
      </c>
      <c r="B31" s="276">
        <v>0</v>
      </c>
      <c r="C31" s="276">
        <v>0</v>
      </c>
      <c r="D31" s="276">
        <v>0</v>
      </c>
      <c r="E31" s="277"/>
      <c r="F31" s="277"/>
    </row>
    <row r="32" s="272" customFormat="1" ht="21" customHeight="1" spans="1:6">
      <c r="A32" s="278" t="s">
        <v>78</v>
      </c>
      <c r="B32" s="276">
        <v>58817</v>
      </c>
      <c r="C32" s="276">
        <v>60473</v>
      </c>
      <c r="D32" s="276">
        <v>58450</v>
      </c>
      <c r="E32" s="277">
        <v>-0.6</v>
      </c>
      <c r="F32" s="277">
        <v>-3.3</v>
      </c>
    </row>
    <row r="33" s="272" customFormat="1" ht="21" customHeight="1" spans="1:6">
      <c r="A33" s="278" t="s">
        <v>79</v>
      </c>
      <c r="B33" s="276">
        <v>867</v>
      </c>
      <c r="C33" s="276">
        <v>867</v>
      </c>
      <c r="D33" s="276">
        <v>0</v>
      </c>
      <c r="E33" s="277">
        <v>-100</v>
      </c>
      <c r="F33" s="277">
        <v>-100</v>
      </c>
    </row>
    <row r="34" s="272" customFormat="1" ht="21" customHeight="1" spans="1:6">
      <c r="A34" s="278" t="s">
        <v>80</v>
      </c>
      <c r="B34" s="276">
        <v>1500</v>
      </c>
      <c r="C34" s="276">
        <v>569</v>
      </c>
      <c r="D34" s="276">
        <v>1500</v>
      </c>
      <c r="E34" s="277">
        <v>0</v>
      </c>
      <c r="F34" s="277">
        <v>163.6</v>
      </c>
    </row>
  </sheetData>
  <sheetProtection password="C70D" sheet="1" objects="1"/>
  <mergeCells count="1">
    <mergeCell ref="A2:F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3"/>
  <sheetViews>
    <sheetView view="pageBreakPreview" zoomScaleNormal="100" workbookViewId="0">
      <selection activeCell="H9" sqref="H$1:N$1048576"/>
    </sheetView>
  </sheetViews>
  <sheetFormatPr defaultColWidth="9" defaultRowHeight="14.25" outlineLevelCol="6"/>
  <cols>
    <col min="1" max="1" width="27.625" customWidth="1"/>
    <col min="2" max="6" width="10.625" customWidth="1"/>
    <col min="7" max="7" width="3.625" customWidth="1"/>
  </cols>
  <sheetData>
    <row r="1" s="1" customFormat="1" ht="20.1" customHeight="1" spans="1:1">
      <c r="A1" s="1" t="s">
        <v>14</v>
      </c>
    </row>
    <row r="2" s="2" customFormat="1" ht="45" customHeight="1" spans="1:6">
      <c r="A2" s="34" t="s">
        <v>15</v>
      </c>
      <c r="B2" s="34"/>
      <c r="C2" s="34"/>
      <c r="D2" s="34"/>
      <c r="E2" s="34"/>
      <c r="F2" s="34"/>
    </row>
    <row r="3" s="3" customFormat="1" ht="20.1" customHeight="1" spans="6:7">
      <c r="F3" s="273" t="s">
        <v>44</v>
      </c>
      <c r="G3" s="27"/>
    </row>
    <row r="4" s="4" customFormat="1" ht="39.95" customHeight="1" spans="1:6">
      <c r="A4" s="18" t="s">
        <v>45</v>
      </c>
      <c r="B4" s="19" t="s">
        <v>47</v>
      </c>
      <c r="C4" s="19" t="s">
        <v>48</v>
      </c>
      <c r="D4" s="19" t="s">
        <v>153</v>
      </c>
      <c r="E4" s="19" t="s">
        <v>154</v>
      </c>
      <c r="F4" s="19" t="s">
        <v>155</v>
      </c>
    </row>
    <row r="5" s="271" customFormat="1" ht="21" customHeight="1" spans="1:6">
      <c r="A5" s="35" t="s">
        <v>81</v>
      </c>
      <c r="B5" s="274">
        <v>421600</v>
      </c>
      <c r="C5" s="274">
        <v>408000</v>
      </c>
      <c r="D5" s="274">
        <v>457560</v>
      </c>
      <c r="E5" s="275">
        <v>8.5</v>
      </c>
      <c r="F5" s="275">
        <v>12.1</v>
      </c>
    </row>
    <row r="6" s="272" customFormat="1" ht="21" customHeight="1" spans="1:6">
      <c r="A6" s="24" t="s">
        <v>52</v>
      </c>
      <c r="B6" s="276">
        <v>316200</v>
      </c>
      <c r="C6" s="276">
        <v>307170</v>
      </c>
      <c r="D6" s="276">
        <v>352160</v>
      </c>
      <c r="E6" s="277">
        <v>11.4</v>
      </c>
      <c r="F6" s="277">
        <v>14.6</v>
      </c>
    </row>
    <row r="7" s="272" customFormat="1" ht="21" customHeight="1" spans="1:6">
      <c r="A7" s="278" t="s">
        <v>53</v>
      </c>
      <c r="B7" s="276">
        <v>96354</v>
      </c>
      <c r="C7" s="276">
        <v>97982</v>
      </c>
      <c r="D7" s="276">
        <v>115350</v>
      </c>
      <c r="E7" s="277">
        <v>19.7</v>
      </c>
      <c r="F7" s="277">
        <v>17.7</v>
      </c>
    </row>
    <row r="8" s="272" customFormat="1" ht="21" customHeight="1" spans="1:6">
      <c r="A8" s="278" t="s">
        <v>82</v>
      </c>
      <c r="B8" s="276">
        <v>70100</v>
      </c>
      <c r="C8" s="276">
        <v>68001</v>
      </c>
      <c r="D8" s="276">
        <v>80630</v>
      </c>
      <c r="E8" s="277">
        <v>15</v>
      </c>
      <c r="F8" s="277">
        <v>18.6</v>
      </c>
    </row>
    <row r="9" s="272" customFormat="1" ht="21" customHeight="1" spans="1:6">
      <c r="A9" s="278" t="s">
        <v>83</v>
      </c>
      <c r="B9" s="276">
        <v>10736</v>
      </c>
      <c r="C9" s="276">
        <v>10197</v>
      </c>
      <c r="D9" s="276">
        <v>11960</v>
      </c>
      <c r="E9" s="277">
        <v>11.4</v>
      </c>
      <c r="F9" s="277">
        <v>17.3</v>
      </c>
    </row>
    <row r="10" s="272" customFormat="1" ht="21" customHeight="1" spans="1:6">
      <c r="A10" s="278" t="s">
        <v>84</v>
      </c>
      <c r="B10" s="276">
        <v>20300</v>
      </c>
      <c r="C10" s="276">
        <v>17404</v>
      </c>
      <c r="D10" s="276">
        <v>24810</v>
      </c>
      <c r="E10" s="277">
        <v>22.2</v>
      </c>
      <c r="F10" s="277">
        <v>42.6</v>
      </c>
    </row>
    <row r="11" s="272" customFormat="1" ht="21" customHeight="1" spans="1:6">
      <c r="A11" s="278" t="s">
        <v>85</v>
      </c>
      <c r="B11" s="276">
        <v>23500</v>
      </c>
      <c r="C11" s="276">
        <v>18246</v>
      </c>
      <c r="D11" s="276">
        <v>25870</v>
      </c>
      <c r="E11" s="277">
        <v>10.1</v>
      </c>
      <c r="F11" s="277">
        <v>41.8</v>
      </c>
    </row>
    <row r="12" s="272" customFormat="1" ht="21" customHeight="1" spans="1:6">
      <c r="A12" s="278" t="s">
        <v>86</v>
      </c>
      <c r="B12" s="276">
        <v>9040</v>
      </c>
      <c r="C12" s="276">
        <v>8910</v>
      </c>
      <c r="D12" s="276">
        <v>10710</v>
      </c>
      <c r="E12" s="277">
        <v>18.5</v>
      </c>
      <c r="F12" s="277">
        <v>20.2</v>
      </c>
    </row>
    <row r="13" s="272" customFormat="1" ht="21" customHeight="1" spans="1:6">
      <c r="A13" s="278" t="s">
        <v>87</v>
      </c>
      <c r="B13" s="276">
        <v>5120</v>
      </c>
      <c r="C13" s="276">
        <v>4959</v>
      </c>
      <c r="D13" s="276">
        <v>6080</v>
      </c>
      <c r="E13" s="277">
        <v>18.8</v>
      </c>
      <c r="F13" s="277">
        <v>22.6</v>
      </c>
    </row>
    <row r="14" s="272" customFormat="1" ht="21" customHeight="1" spans="1:6">
      <c r="A14" s="278" t="s">
        <v>88</v>
      </c>
      <c r="B14" s="276">
        <v>9500</v>
      </c>
      <c r="C14" s="276">
        <v>7426</v>
      </c>
      <c r="D14" s="276">
        <v>9970</v>
      </c>
      <c r="E14" s="277">
        <v>4.9</v>
      </c>
      <c r="F14" s="277">
        <v>34.3</v>
      </c>
    </row>
    <row r="15" s="272" customFormat="1" ht="21" customHeight="1" spans="1:6">
      <c r="A15" s="278" t="s">
        <v>89</v>
      </c>
      <c r="B15" s="276">
        <v>9940</v>
      </c>
      <c r="C15" s="276">
        <v>10441</v>
      </c>
      <c r="D15" s="276">
        <v>11290</v>
      </c>
      <c r="E15" s="277">
        <v>13.6</v>
      </c>
      <c r="F15" s="277">
        <v>8.1</v>
      </c>
    </row>
    <row r="16" s="272" customFormat="1" ht="21" customHeight="1" spans="1:6">
      <c r="A16" s="278" t="s">
        <v>90</v>
      </c>
      <c r="B16" s="276">
        <v>2800</v>
      </c>
      <c r="C16" s="276">
        <v>2543</v>
      </c>
      <c r="D16" s="276">
        <v>3080</v>
      </c>
      <c r="E16" s="277">
        <v>10</v>
      </c>
      <c r="F16" s="277">
        <v>21.1</v>
      </c>
    </row>
    <row r="17" s="272" customFormat="1" ht="21" customHeight="1" spans="1:6">
      <c r="A17" s="278" t="s">
        <v>91</v>
      </c>
      <c r="B17" s="276">
        <v>11100</v>
      </c>
      <c r="C17" s="276">
        <v>9932</v>
      </c>
      <c r="D17" s="276">
        <v>10430</v>
      </c>
      <c r="E17" s="277">
        <v>-6</v>
      </c>
      <c r="F17" s="277">
        <v>5</v>
      </c>
    </row>
    <row r="18" s="272" customFormat="1" ht="21" customHeight="1" spans="1:6">
      <c r="A18" s="278" t="s">
        <v>92</v>
      </c>
      <c r="B18" s="276">
        <v>46510</v>
      </c>
      <c r="C18" s="276">
        <v>50199</v>
      </c>
      <c r="D18" s="276">
        <v>40730</v>
      </c>
      <c r="E18" s="277">
        <v>-12.4</v>
      </c>
      <c r="F18" s="277">
        <v>-18.9</v>
      </c>
    </row>
    <row r="19" s="272" customFormat="1" ht="21" customHeight="1" spans="1:6">
      <c r="A19" s="278" t="s">
        <v>93</v>
      </c>
      <c r="B19" s="276">
        <v>1200</v>
      </c>
      <c r="C19" s="276">
        <v>930</v>
      </c>
      <c r="D19" s="276">
        <v>1250</v>
      </c>
      <c r="E19" s="277">
        <v>4.2</v>
      </c>
      <c r="F19" s="277">
        <v>34.4</v>
      </c>
    </row>
    <row r="20" s="272" customFormat="1" ht="21" customHeight="1" spans="1:6">
      <c r="A20" s="24" t="s">
        <v>67</v>
      </c>
      <c r="B20" s="276">
        <v>105400</v>
      </c>
      <c r="C20" s="276">
        <v>100830</v>
      </c>
      <c r="D20" s="276">
        <v>105400</v>
      </c>
      <c r="E20" s="277">
        <v>0</v>
      </c>
      <c r="F20" s="277">
        <v>4.5</v>
      </c>
    </row>
    <row r="21" s="272" customFormat="1" ht="21" customHeight="1" spans="1:6">
      <c r="A21" s="278" t="s">
        <v>68</v>
      </c>
      <c r="B21" s="276">
        <v>16150</v>
      </c>
      <c r="C21" s="276">
        <v>13328</v>
      </c>
      <c r="D21" s="276">
        <v>17750</v>
      </c>
      <c r="E21" s="277">
        <v>9.9</v>
      </c>
      <c r="F21" s="277">
        <v>33.2</v>
      </c>
    </row>
    <row r="22" s="272" customFormat="1" ht="21" customHeight="1" spans="1:6">
      <c r="A22" s="279" t="s">
        <v>69</v>
      </c>
      <c r="B22" s="276">
        <v>10200</v>
      </c>
      <c r="C22" s="276">
        <v>8430</v>
      </c>
      <c r="D22" s="276">
        <v>11200</v>
      </c>
      <c r="E22" s="277">
        <v>9.8</v>
      </c>
      <c r="F22" s="277">
        <v>32.9</v>
      </c>
    </row>
    <row r="23" s="272" customFormat="1" ht="21" customHeight="1" spans="1:6">
      <c r="A23" s="279" t="s">
        <v>70</v>
      </c>
      <c r="B23" s="276">
        <v>4800</v>
      </c>
      <c r="C23" s="276">
        <v>3874</v>
      </c>
      <c r="D23" s="276">
        <v>5250</v>
      </c>
      <c r="E23" s="277">
        <v>9.4</v>
      </c>
      <c r="F23" s="277">
        <v>35.5</v>
      </c>
    </row>
    <row r="24" s="272" customFormat="1" ht="21" customHeight="1" spans="1:6">
      <c r="A24" s="279" t="s">
        <v>71</v>
      </c>
      <c r="B24" s="276">
        <v>800</v>
      </c>
      <c r="C24" s="276">
        <v>765</v>
      </c>
      <c r="D24" s="276">
        <v>1000</v>
      </c>
      <c r="E24" s="277">
        <v>25</v>
      </c>
      <c r="F24" s="277">
        <v>30.7</v>
      </c>
    </row>
    <row r="25" s="272" customFormat="1" ht="21" customHeight="1" spans="1:6">
      <c r="A25" s="279" t="s">
        <v>72</v>
      </c>
      <c r="B25" s="276">
        <v>0</v>
      </c>
      <c r="C25" s="276">
        <v>0</v>
      </c>
      <c r="D25" s="276"/>
      <c r="E25" s="277"/>
      <c r="F25" s="277"/>
    </row>
    <row r="26" s="272" customFormat="1" ht="21" customHeight="1" spans="1:6">
      <c r="A26" s="279" t="s">
        <v>73</v>
      </c>
      <c r="B26" s="276">
        <v>0</v>
      </c>
      <c r="C26" s="276">
        <v>0</v>
      </c>
      <c r="D26" s="276"/>
      <c r="E26" s="277"/>
      <c r="F26" s="277"/>
    </row>
    <row r="27" s="272" customFormat="1" ht="21" customHeight="1" spans="1:6">
      <c r="A27" s="279" t="s">
        <v>74</v>
      </c>
      <c r="B27" s="276">
        <v>0</v>
      </c>
      <c r="C27" s="276">
        <v>259</v>
      </c>
      <c r="D27" s="276">
        <v>300</v>
      </c>
      <c r="E27" s="277"/>
      <c r="F27" s="277">
        <v>15.8</v>
      </c>
    </row>
    <row r="28" s="272" customFormat="1" ht="21" customHeight="1" spans="1:6">
      <c r="A28" s="278" t="s">
        <v>75</v>
      </c>
      <c r="B28" s="276">
        <v>7500</v>
      </c>
      <c r="C28" s="276">
        <v>5257</v>
      </c>
      <c r="D28" s="276">
        <v>8700</v>
      </c>
      <c r="E28" s="277">
        <v>16</v>
      </c>
      <c r="F28" s="277">
        <v>65.5</v>
      </c>
    </row>
    <row r="29" s="272" customFormat="1" ht="21" customHeight="1" spans="1:6">
      <c r="A29" s="278" t="s">
        <v>76</v>
      </c>
      <c r="B29" s="276">
        <v>20566</v>
      </c>
      <c r="C29" s="276">
        <v>20336</v>
      </c>
      <c r="D29" s="276">
        <v>19000</v>
      </c>
      <c r="E29" s="277">
        <v>-7.6</v>
      </c>
      <c r="F29" s="277">
        <v>-6.6</v>
      </c>
    </row>
    <row r="30" s="272" customFormat="1" ht="21" customHeight="1" spans="1:6">
      <c r="A30" s="278" t="s">
        <v>77</v>
      </c>
      <c r="B30" s="276">
        <v>0</v>
      </c>
      <c r="C30" s="276">
        <v>0</v>
      </c>
      <c r="D30" s="276"/>
      <c r="E30" s="277"/>
      <c r="F30" s="277"/>
    </row>
    <row r="31" s="272" customFormat="1" ht="21" customHeight="1" spans="1:6">
      <c r="A31" s="278" t="s">
        <v>78</v>
      </c>
      <c r="B31" s="276">
        <v>58817</v>
      </c>
      <c r="C31" s="276">
        <v>60473</v>
      </c>
      <c r="D31" s="276">
        <v>58450</v>
      </c>
      <c r="E31" s="277">
        <v>-0.6</v>
      </c>
      <c r="F31" s="277">
        <v>-3.3</v>
      </c>
    </row>
    <row r="32" s="272" customFormat="1" ht="21" customHeight="1" spans="1:6">
      <c r="A32" s="278" t="s">
        <v>79</v>
      </c>
      <c r="B32" s="276">
        <v>867</v>
      </c>
      <c r="C32" s="276">
        <v>867</v>
      </c>
      <c r="D32" s="276"/>
      <c r="E32" s="277"/>
      <c r="F32" s="277">
        <v>-100</v>
      </c>
    </row>
    <row r="33" s="272" customFormat="1" ht="21" customHeight="1" spans="1:6">
      <c r="A33" s="278" t="s">
        <v>80</v>
      </c>
      <c r="B33" s="276">
        <v>1500</v>
      </c>
      <c r="C33" s="276">
        <v>569</v>
      </c>
      <c r="D33" s="276">
        <v>1500</v>
      </c>
      <c r="E33" s="277">
        <v>0</v>
      </c>
      <c r="F33" s="277">
        <v>163.6</v>
      </c>
    </row>
  </sheetData>
  <sheetProtection password="C70D" sheet="1" objects="1"/>
  <mergeCells count="1">
    <mergeCell ref="A2:F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9"/>
  <sheetViews>
    <sheetView view="pageBreakPreview" zoomScaleNormal="100" workbookViewId="0">
      <selection activeCell="E1" sqref="E$1:E$1048576"/>
    </sheetView>
  </sheetViews>
  <sheetFormatPr defaultColWidth="9" defaultRowHeight="14.25" outlineLevelCol="5"/>
  <cols>
    <col min="1" max="1" width="27.875" style="117" customWidth="1"/>
    <col min="2" max="2" width="11.625" style="117" customWidth="1"/>
    <col min="3" max="4" width="13.875" style="117" customWidth="1"/>
    <col min="5" max="5" width="13.625" style="117" hidden="1" customWidth="1"/>
    <col min="6" max="6" width="13.25" style="117" customWidth="1"/>
    <col min="7" max="16384" width="9" style="117"/>
  </cols>
  <sheetData>
    <row r="1" s="112" customFormat="1" ht="20.1" customHeight="1" spans="1:1">
      <c r="A1" s="112" t="s">
        <v>16</v>
      </c>
    </row>
    <row r="2" s="113" customFormat="1" ht="45" customHeight="1" spans="1:6">
      <c r="A2" s="118" t="s">
        <v>17</v>
      </c>
      <c r="B2" s="118"/>
      <c r="C2" s="118"/>
      <c r="D2" s="118"/>
      <c r="E2" s="118"/>
      <c r="F2" s="118"/>
    </row>
    <row r="3" s="114" customFormat="1" ht="20.1" customHeight="1" spans="6:6">
      <c r="F3" s="114" t="s">
        <v>44</v>
      </c>
    </row>
    <row r="4" ht="39.95" customHeight="1" spans="1:6">
      <c r="A4" s="208" t="s">
        <v>94</v>
      </c>
      <c r="B4" s="209" t="s">
        <v>47</v>
      </c>
      <c r="C4" s="209" t="s">
        <v>123</v>
      </c>
      <c r="D4" s="209" t="s">
        <v>156</v>
      </c>
      <c r="E4" s="209" t="s">
        <v>50</v>
      </c>
      <c r="F4" s="209" t="s">
        <v>157</v>
      </c>
    </row>
    <row r="5" s="266" customFormat="1" ht="24.95" customHeight="1" spans="1:6">
      <c r="A5" s="267" t="s">
        <v>95</v>
      </c>
      <c r="B5" s="268">
        <v>869309</v>
      </c>
      <c r="C5" s="268">
        <v>780079.615458702</v>
      </c>
      <c r="D5" s="268">
        <v>733791.164114</v>
      </c>
      <c r="E5" s="269">
        <v>-5.9</v>
      </c>
      <c r="F5" s="269">
        <v>100</v>
      </c>
    </row>
    <row r="6" ht="24.95" customHeight="1" spans="1:6">
      <c r="A6" s="210" t="s">
        <v>96</v>
      </c>
      <c r="B6" s="211">
        <v>107721</v>
      </c>
      <c r="C6" s="211">
        <v>100133.068364548</v>
      </c>
      <c r="D6" s="211">
        <v>111740.249771</v>
      </c>
      <c r="E6" s="270">
        <v>11.6</v>
      </c>
      <c r="F6" s="270">
        <v>15.2</v>
      </c>
    </row>
    <row r="7" ht="24.95" customHeight="1" spans="1:6">
      <c r="A7" s="210" t="s">
        <v>97</v>
      </c>
      <c r="B7" s="211"/>
      <c r="C7" s="211">
        <v>0</v>
      </c>
      <c r="D7" s="211"/>
      <c r="E7" s="270" t="e">
        <v>#DIV/0!</v>
      </c>
      <c r="F7" s="270">
        <v>0</v>
      </c>
    </row>
    <row r="8" ht="24.95" customHeight="1" spans="1:6">
      <c r="A8" s="210" t="s">
        <v>98</v>
      </c>
      <c r="B8" s="211">
        <v>33123</v>
      </c>
      <c r="C8" s="211">
        <v>30448.7503539186</v>
      </c>
      <c r="D8" s="211">
        <v>33981.894193</v>
      </c>
      <c r="E8" s="270">
        <v>11.6</v>
      </c>
      <c r="F8" s="270">
        <v>4.6</v>
      </c>
    </row>
    <row r="9" ht="24.95" customHeight="1" spans="1:6">
      <c r="A9" s="210" t="s">
        <v>99</v>
      </c>
      <c r="B9" s="211">
        <v>149188</v>
      </c>
      <c r="C9" s="211">
        <v>126071.175357284</v>
      </c>
      <c r="D9" s="211">
        <v>163953.821029</v>
      </c>
      <c r="E9" s="270">
        <v>30</v>
      </c>
      <c r="F9" s="270">
        <v>22.3</v>
      </c>
    </row>
    <row r="10" ht="24.95" customHeight="1" spans="1:6">
      <c r="A10" s="210" t="s">
        <v>100</v>
      </c>
      <c r="B10" s="211">
        <v>26656</v>
      </c>
      <c r="C10" s="211">
        <v>24978</v>
      </c>
      <c r="D10" s="211">
        <v>21952.877626</v>
      </c>
      <c r="E10" s="270">
        <v>-12.1</v>
      </c>
      <c r="F10" s="270">
        <v>3</v>
      </c>
    </row>
    <row r="11" ht="24.95" customHeight="1" spans="1:6">
      <c r="A11" s="210" t="s">
        <v>101</v>
      </c>
      <c r="B11" s="211">
        <v>12451</v>
      </c>
      <c r="C11" s="211">
        <v>9809.16428508436</v>
      </c>
      <c r="D11" s="211">
        <v>10941.766319</v>
      </c>
      <c r="E11" s="270">
        <v>11.5</v>
      </c>
      <c r="F11" s="270">
        <v>1.5</v>
      </c>
    </row>
    <row r="12" ht="24.95" customHeight="1" spans="1:6">
      <c r="A12" s="210" t="s">
        <v>102</v>
      </c>
      <c r="B12" s="211">
        <v>70651</v>
      </c>
      <c r="C12" s="211">
        <v>68460.2190118128</v>
      </c>
      <c r="D12" s="211">
        <v>51839.18149</v>
      </c>
      <c r="E12" s="270">
        <v>-24.3</v>
      </c>
      <c r="F12" s="270">
        <v>7.1</v>
      </c>
    </row>
    <row r="13" ht="24.95" customHeight="1" spans="1:6">
      <c r="A13" s="210" t="s">
        <v>103</v>
      </c>
      <c r="B13" s="211">
        <v>60737</v>
      </c>
      <c r="C13" s="211">
        <v>53542.787240363</v>
      </c>
      <c r="D13" s="211">
        <v>38934.383816</v>
      </c>
      <c r="E13" s="270">
        <v>-27.3</v>
      </c>
      <c r="F13" s="270">
        <v>5.3</v>
      </c>
    </row>
    <row r="14" ht="24.95" customHeight="1" spans="1:6">
      <c r="A14" s="210" t="s">
        <v>104</v>
      </c>
      <c r="B14" s="211">
        <v>16895</v>
      </c>
      <c r="C14" s="211">
        <v>20301.4996170716</v>
      </c>
      <c r="D14" s="211">
        <v>17239.49003</v>
      </c>
      <c r="E14" s="270">
        <v>-15.1</v>
      </c>
      <c r="F14" s="270">
        <v>2.3</v>
      </c>
    </row>
    <row r="15" ht="24.95" customHeight="1" spans="1:6">
      <c r="A15" s="210" t="s">
        <v>105</v>
      </c>
      <c r="B15" s="211">
        <v>81299</v>
      </c>
      <c r="C15" s="211">
        <v>90471.805510223</v>
      </c>
      <c r="D15" s="211">
        <v>70619.671902</v>
      </c>
      <c r="E15" s="270">
        <v>-21.9</v>
      </c>
      <c r="F15" s="270">
        <v>9.6</v>
      </c>
    </row>
    <row r="16" ht="24.95" customHeight="1" spans="1:6">
      <c r="A16" s="210" t="s">
        <v>106</v>
      </c>
      <c r="B16" s="211">
        <v>98164</v>
      </c>
      <c r="C16" s="211">
        <v>92111.74</v>
      </c>
      <c r="D16" s="211">
        <v>91491.973362</v>
      </c>
      <c r="E16" s="270">
        <v>-0.7</v>
      </c>
      <c r="F16" s="270">
        <v>12.5</v>
      </c>
    </row>
    <row r="17" ht="24.95" customHeight="1" spans="1:6">
      <c r="A17" s="210" t="s">
        <v>107</v>
      </c>
      <c r="B17" s="211">
        <v>32843</v>
      </c>
      <c r="C17" s="211">
        <v>26355</v>
      </c>
      <c r="D17" s="211">
        <v>21381.040088</v>
      </c>
      <c r="E17" s="270">
        <v>-18.9</v>
      </c>
      <c r="F17" s="270">
        <v>2.9</v>
      </c>
    </row>
    <row r="18" ht="24.95" customHeight="1" spans="1:6">
      <c r="A18" s="210" t="s">
        <v>108</v>
      </c>
      <c r="B18" s="211">
        <v>130366</v>
      </c>
      <c r="C18" s="211">
        <v>90877</v>
      </c>
      <c r="D18" s="211">
        <v>9861.202676</v>
      </c>
      <c r="E18" s="270">
        <v>-89.1</v>
      </c>
      <c r="F18" s="270">
        <v>1.3</v>
      </c>
    </row>
    <row r="19" ht="24.95" customHeight="1" spans="1:6">
      <c r="A19" s="210" t="s">
        <v>109</v>
      </c>
      <c r="B19" s="211">
        <v>3580</v>
      </c>
      <c r="C19" s="211">
        <v>3539.39527489615</v>
      </c>
      <c r="D19" s="211">
        <v>2235.574311</v>
      </c>
      <c r="E19" s="270">
        <v>-36.8</v>
      </c>
      <c r="F19" s="270">
        <v>0.3</v>
      </c>
    </row>
    <row r="20" ht="24.95" customHeight="1" spans="1:6">
      <c r="A20" s="210" t="s">
        <v>110</v>
      </c>
      <c r="B20" s="211">
        <v>215</v>
      </c>
      <c r="C20" s="211">
        <v>235</v>
      </c>
      <c r="D20" s="211">
        <v>300</v>
      </c>
      <c r="E20" s="270">
        <v>27.7</v>
      </c>
      <c r="F20" s="270">
        <v>0</v>
      </c>
    </row>
    <row r="21" ht="24.95" customHeight="1" spans="1:6">
      <c r="A21" s="210" t="s">
        <v>111</v>
      </c>
      <c r="B21" s="211">
        <v>750</v>
      </c>
      <c r="C21" s="211">
        <v>520</v>
      </c>
      <c r="D21" s="211">
        <v>770</v>
      </c>
      <c r="E21" s="270">
        <v>48.1</v>
      </c>
      <c r="F21" s="270">
        <v>0.1</v>
      </c>
    </row>
    <row r="22" ht="24.95" customHeight="1" spans="1:6">
      <c r="A22" s="210" t="s">
        <v>112</v>
      </c>
      <c r="B22" s="211">
        <v>14117</v>
      </c>
      <c r="C22" s="211">
        <v>13607.5873888928</v>
      </c>
      <c r="D22" s="211">
        <v>13286.406387</v>
      </c>
      <c r="E22" s="270">
        <v>-2.4</v>
      </c>
      <c r="F22" s="270">
        <v>1.8</v>
      </c>
    </row>
    <row r="23" ht="24.95" customHeight="1" spans="1:6">
      <c r="A23" s="210" t="s">
        <v>113</v>
      </c>
      <c r="B23" s="211">
        <v>2561</v>
      </c>
      <c r="C23" s="211">
        <v>2544</v>
      </c>
      <c r="D23" s="211">
        <v>13719</v>
      </c>
      <c r="E23" s="270">
        <v>439.3</v>
      </c>
      <c r="F23" s="270">
        <v>1.9</v>
      </c>
    </row>
    <row r="24" ht="24.95" customHeight="1" spans="1:6">
      <c r="A24" s="210" t="s">
        <v>114</v>
      </c>
      <c r="B24" s="211">
        <v>1596</v>
      </c>
      <c r="C24" s="211">
        <v>1647.92972684444</v>
      </c>
      <c r="D24" s="211">
        <v>4973</v>
      </c>
      <c r="E24" s="270">
        <v>201.8</v>
      </c>
      <c r="F24" s="270">
        <v>0.7</v>
      </c>
    </row>
    <row r="25" ht="24.95" customHeight="1" spans="1:6">
      <c r="A25" s="210" t="s">
        <v>115</v>
      </c>
      <c r="B25" s="211">
        <v>6537</v>
      </c>
      <c r="C25" s="211">
        <v>4708.49332776347</v>
      </c>
      <c r="D25" s="211">
        <v>6479.631114</v>
      </c>
      <c r="E25" s="270">
        <v>37.6</v>
      </c>
      <c r="F25" s="270">
        <v>0.9</v>
      </c>
    </row>
    <row r="26" ht="24.95" customHeight="1" spans="1:6">
      <c r="A26" s="210" t="s">
        <v>158</v>
      </c>
      <c r="B26" s="211">
        <v>0</v>
      </c>
      <c r="C26" s="211"/>
      <c r="D26" s="211">
        <v>3000</v>
      </c>
      <c r="E26" s="270" t="e">
        <v>#DIV/0!</v>
      </c>
      <c r="F26" s="270">
        <v>0.4</v>
      </c>
    </row>
    <row r="27" ht="24.95" customHeight="1" spans="1:6">
      <c r="A27" s="210" t="s">
        <v>116</v>
      </c>
      <c r="B27" s="211">
        <v>3589</v>
      </c>
      <c r="C27" s="211">
        <v>3178</v>
      </c>
      <c r="D27" s="211">
        <v>27780</v>
      </c>
      <c r="E27" s="270">
        <v>774.1</v>
      </c>
      <c r="F27" s="270">
        <v>3.8</v>
      </c>
    </row>
    <row r="28" ht="24.95" customHeight="1" spans="1:6">
      <c r="A28" s="210" t="s">
        <v>117</v>
      </c>
      <c r="B28" s="211">
        <v>16170</v>
      </c>
      <c r="C28" s="211">
        <v>16439</v>
      </c>
      <c r="D28" s="211">
        <v>17230</v>
      </c>
      <c r="E28" s="270">
        <v>4.8</v>
      </c>
      <c r="F28" s="270">
        <v>2.3</v>
      </c>
    </row>
    <row r="29" ht="24.95" customHeight="1" spans="1:6">
      <c r="A29" s="210" t="s">
        <v>118</v>
      </c>
      <c r="B29" s="211">
        <v>100</v>
      </c>
      <c r="C29" s="211">
        <v>100</v>
      </c>
      <c r="D29" s="211">
        <v>80</v>
      </c>
      <c r="E29" s="270">
        <v>-20</v>
      </c>
      <c r="F29" s="270">
        <v>0</v>
      </c>
    </row>
  </sheetData>
  <sheetProtection password="C70D" sheet="1" objects="1"/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F29"/>
  <sheetViews>
    <sheetView view="pageBreakPreview" zoomScaleNormal="100" workbookViewId="0">
      <selection activeCell="A1" sqref="A1"/>
    </sheetView>
  </sheetViews>
  <sheetFormatPr defaultColWidth="9" defaultRowHeight="14.25" outlineLevelCol="5"/>
  <cols>
    <col min="1" max="1" width="27.875" style="117" customWidth="1"/>
    <col min="2" max="2" width="11.625" style="117" customWidth="1"/>
    <col min="3" max="4" width="13.875" style="117" customWidth="1"/>
    <col min="5" max="5" width="13.625" style="117" hidden="1" customWidth="1"/>
    <col min="6" max="6" width="13.25" style="117" customWidth="1"/>
    <col min="7" max="16384" width="9" style="117"/>
  </cols>
  <sheetData>
    <row r="1" s="112" customFormat="1" ht="20.1" customHeight="1" spans="1:1">
      <c r="A1" s="112" t="s">
        <v>18</v>
      </c>
    </row>
    <row r="2" s="113" customFormat="1" ht="45" customHeight="1" spans="1:6">
      <c r="A2" s="118" t="s">
        <v>159</v>
      </c>
      <c r="B2" s="118"/>
      <c r="C2" s="118"/>
      <c r="D2" s="118"/>
      <c r="E2" s="118"/>
      <c r="F2" s="118"/>
    </row>
    <row r="3" s="114" customFormat="1" ht="20.1" customHeight="1" spans="6:6">
      <c r="F3" s="114" t="s">
        <v>44</v>
      </c>
    </row>
    <row r="4" ht="39.95" customHeight="1" spans="1:6">
      <c r="A4" s="208" t="s">
        <v>94</v>
      </c>
      <c r="B4" s="209" t="s">
        <v>47</v>
      </c>
      <c r="C4" s="209" t="s">
        <v>123</v>
      </c>
      <c r="D4" s="209" t="s">
        <v>156</v>
      </c>
      <c r="E4" s="209" t="s">
        <v>50</v>
      </c>
      <c r="F4" s="209" t="s">
        <v>157</v>
      </c>
    </row>
    <row r="5" s="266" customFormat="1" ht="24.95" customHeight="1" spans="1:6">
      <c r="A5" s="267" t="s">
        <v>95</v>
      </c>
      <c r="B5" s="268">
        <v>869309</v>
      </c>
      <c r="C5" s="268">
        <v>780079.615458702</v>
      </c>
      <c r="D5" s="268">
        <v>733791.164114</v>
      </c>
      <c r="E5" s="269">
        <v>-5.9</v>
      </c>
      <c r="F5" s="269">
        <v>100</v>
      </c>
    </row>
    <row r="6" ht="24.95" customHeight="1" spans="1:6">
      <c r="A6" s="210" t="s">
        <v>96</v>
      </c>
      <c r="B6" s="211">
        <v>107721</v>
      </c>
      <c r="C6" s="211">
        <v>100133.068364548</v>
      </c>
      <c r="D6" s="211">
        <v>111740.249771</v>
      </c>
      <c r="E6" s="270">
        <v>11.6</v>
      </c>
      <c r="F6" s="270">
        <v>15.2</v>
      </c>
    </row>
    <row r="7" ht="24.95" customHeight="1" spans="1:6">
      <c r="A7" s="210" t="s">
        <v>97</v>
      </c>
      <c r="B7" s="211"/>
      <c r="C7" s="211">
        <v>0</v>
      </c>
      <c r="D7" s="211"/>
      <c r="E7" s="270" t="e">
        <v>#DIV/0!</v>
      </c>
      <c r="F7" s="270">
        <v>0</v>
      </c>
    </row>
    <row r="8" ht="24.95" customHeight="1" spans="1:6">
      <c r="A8" s="210" t="s">
        <v>98</v>
      </c>
      <c r="B8" s="211">
        <v>33123</v>
      </c>
      <c r="C8" s="211">
        <v>30448.7503539186</v>
      </c>
      <c r="D8" s="211">
        <v>33981.894193</v>
      </c>
      <c r="E8" s="270">
        <v>11.6</v>
      </c>
      <c r="F8" s="270">
        <v>4.6</v>
      </c>
    </row>
    <row r="9" ht="24.95" customHeight="1" spans="1:6">
      <c r="A9" s="210" t="s">
        <v>99</v>
      </c>
      <c r="B9" s="211">
        <v>149188</v>
      </c>
      <c r="C9" s="211">
        <v>126071.175357284</v>
      </c>
      <c r="D9" s="211">
        <v>163953.821029</v>
      </c>
      <c r="E9" s="270">
        <v>30</v>
      </c>
      <c r="F9" s="270">
        <v>22.3</v>
      </c>
    </row>
    <row r="10" ht="24.95" customHeight="1" spans="1:6">
      <c r="A10" s="210" t="s">
        <v>100</v>
      </c>
      <c r="B10" s="211">
        <v>26656</v>
      </c>
      <c r="C10" s="211">
        <v>24978</v>
      </c>
      <c r="D10" s="211">
        <v>21952.877626</v>
      </c>
      <c r="E10" s="270">
        <v>-12.1</v>
      </c>
      <c r="F10" s="270">
        <v>3</v>
      </c>
    </row>
    <row r="11" ht="24.95" customHeight="1" spans="1:6">
      <c r="A11" s="210" t="s">
        <v>101</v>
      </c>
      <c r="B11" s="211">
        <v>12451</v>
      </c>
      <c r="C11" s="211">
        <v>9809.16428508436</v>
      </c>
      <c r="D11" s="211">
        <v>10941.766319</v>
      </c>
      <c r="E11" s="270">
        <v>11.5</v>
      </c>
      <c r="F11" s="270">
        <v>1.5</v>
      </c>
    </row>
    <row r="12" ht="24.95" customHeight="1" spans="1:6">
      <c r="A12" s="210" t="s">
        <v>102</v>
      </c>
      <c r="B12" s="211">
        <v>70651</v>
      </c>
      <c r="C12" s="211">
        <v>68460.2190118128</v>
      </c>
      <c r="D12" s="211">
        <v>51839.18149</v>
      </c>
      <c r="E12" s="270">
        <v>-24.3</v>
      </c>
      <c r="F12" s="270">
        <v>7.1</v>
      </c>
    </row>
    <row r="13" ht="24.95" customHeight="1" spans="1:6">
      <c r="A13" s="210" t="s">
        <v>103</v>
      </c>
      <c r="B13" s="211">
        <v>60737</v>
      </c>
      <c r="C13" s="211">
        <v>53542.787240363</v>
      </c>
      <c r="D13" s="211">
        <v>38934.383816</v>
      </c>
      <c r="E13" s="270">
        <v>-27.3</v>
      </c>
      <c r="F13" s="270">
        <v>5.3</v>
      </c>
    </row>
    <row r="14" ht="24.95" customHeight="1" spans="1:6">
      <c r="A14" s="210" t="s">
        <v>104</v>
      </c>
      <c r="B14" s="211">
        <v>16895</v>
      </c>
      <c r="C14" s="211">
        <v>20301.4996170716</v>
      </c>
      <c r="D14" s="211">
        <v>17239.49003</v>
      </c>
      <c r="E14" s="270">
        <v>-15.1</v>
      </c>
      <c r="F14" s="270">
        <v>2.3</v>
      </c>
    </row>
    <row r="15" ht="24.95" customHeight="1" spans="1:6">
      <c r="A15" s="210" t="s">
        <v>105</v>
      </c>
      <c r="B15" s="211">
        <v>81299</v>
      </c>
      <c r="C15" s="211">
        <v>90471.805510223</v>
      </c>
      <c r="D15" s="211">
        <v>70619.671902</v>
      </c>
      <c r="E15" s="270">
        <v>-21.9</v>
      </c>
      <c r="F15" s="270">
        <v>9.6</v>
      </c>
    </row>
    <row r="16" ht="24.95" customHeight="1" spans="1:6">
      <c r="A16" s="210" t="s">
        <v>106</v>
      </c>
      <c r="B16" s="211">
        <v>98164</v>
      </c>
      <c r="C16" s="211">
        <v>92111.74</v>
      </c>
      <c r="D16" s="211">
        <v>91491.973362</v>
      </c>
      <c r="E16" s="270">
        <v>-0.7</v>
      </c>
      <c r="F16" s="270">
        <v>12.5</v>
      </c>
    </row>
    <row r="17" ht="24.95" customHeight="1" spans="1:6">
      <c r="A17" s="210" t="s">
        <v>107</v>
      </c>
      <c r="B17" s="211">
        <v>32843</v>
      </c>
      <c r="C17" s="211">
        <v>26355</v>
      </c>
      <c r="D17" s="211">
        <v>21381.040088</v>
      </c>
      <c r="E17" s="270">
        <v>-18.9</v>
      </c>
      <c r="F17" s="270">
        <v>2.9</v>
      </c>
    </row>
    <row r="18" ht="24.95" customHeight="1" spans="1:6">
      <c r="A18" s="210" t="s">
        <v>108</v>
      </c>
      <c r="B18" s="211">
        <v>130366</v>
      </c>
      <c r="C18" s="211">
        <v>90877</v>
      </c>
      <c r="D18" s="211">
        <v>9861.202676</v>
      </c>
      <c r="E18" s="270">
        <v>-89.1</v>
      </c>
      <c r="F18" s="270">
        <v>1.3</v>
      </c>
    </row>
    <row r="19" ht="24.95" customHeight="1" spans="1:6">
      <c r="A19" s="210" t="s">
        <v>109</v>
      </c>
      <c r="B19" s="211">
        <v>3580</v>
      </c>
      <c r="C19" s="211">
        <v>3539.39527489615</v>
      </c>
      <c r="D19" s="211">
        <v>2235.574311</v>
      </c>
      <c r="E19" s="270">
        <v>-36.8</v>
      </c>
      <c r="F19" s="270">
        <v>0.3</v>
      </c>
    </row>
    <row r="20" ht="24.95" customHeight="1" spans="1:6">
      <c r="A20" s="210" t="s">
        <v>110</v>
      </c>
      <c r="B20" s="211">
        <v>215</v>
      </c>
      <c r="C20" s="211">
        <v>235</v>
      </c>
      <c r="D20" s="211">
        <v>300</v>
      </c>
      <c r="E20" s="270">
        <v>27.7</v>
      </c>
      <c r="F20" s="270">
        <v>0</v>
      </c>
    </row>
    <row r="21" ht="24.95" customHeight="1" spans="1:6">
      <c r="A21" s="210" t="s">
        <v>111</v>
      </c>
      <c r="B21" s="211">
        <v>750</v>
      </c>
      <c r="C21" s="211">
        <v>520</v>
      </c>
      <c r="D21" s="211">
        <v>770</v>
      </c>
      <c r="E21" s="270">
        <v>48.1</v>
      </c>
      <c r="F21" s="270">
        <v>0.1</v>
      </c>
    </row>
    <row r="22" ht="24.95" customHeight="1" spans="1:6">
      <c r="A22" s="210" t="s">
        <v>112</v>
      </c>
      <c r="B22" s="211">
        <v>14117</v>
      </c>
      <c r="C22" s="211">
        <v>13607.5873888928</v>
      </c>
      <c r="D22" s="211">
        <v>13286.406387</v>
      </c>
      <c r="E22" s="270">
        <v>-2.4</v>
      </c>
      <c r="F22" s="270">
        <v>1.8</v>
      </c>
    </row>
    <row r="23" ht="24.95" customHeight="1" spans="1:6">
      <c r="A23" s="210" t="s">
        <v>113</v>
      </c>
      <c r="B23" s="211">
        <v>2561</v>
      </c>
      <c r="C23" s="211">
        <v>2544</v>
      </c>
      <c r="D23" s="211">
        <v>13719</v>
      </c>
      <c r="E23" s="270">
        <v>439.3</v>
      </c>
      <c r="F23" s="270">
        <v>1.9</v>
      </c>
    </row>
    <row r="24" ht="24.95" customHeight="1" spans="1:6">
      <c r="A24" s="210" t="s">
        <v>114</v>
      </c>
      <c r="B24" s="211">
        <v>1596</v>
      </c>
      <c r="C24" s="211">
        <v>1647.92972684444</v>
      </c>
      <c r="D24" s="211">
        <v>4973</v>
      </c>
      <c r="E24" s="270">
        <v>201.8</v>
      </c>
      <c r="F24" s="270">
        <v>0.7</v>
      </c>
    </row>
    <row r="25" ht="24.95" customHeight="1" spans="1:6">
      <c r="A25" s="210" t="s">
        <v>115</v>
      </c>
      <c r="B25" s="211">
        <v>6537</v>
      </c>
      <c r="C25" s="211">
        <v>4708.49332776347</v>
      </c>
      <c r="D25" s="211">
        <v>6479.631114</v>
      </c>
      <c r="E25" s="270">
        <v>37.6</v>
      </c>
      <c r="F25" s="270">
        <v>0.9</v>
      </c>
    </row>
    <row r="26" ht="24.95" customHeight="1" spans="1:6">
      <c r="A26" s="210" t="s">
        <v>158</v>
      </c>
      <c r="B26" s="211">
        <v>0</v>
      </c>
      <c r="C26" s="211"/>
      <c r="D26" s="211">
        <v>3000</v>
      </c>
      <c r="E26" s="270" t="e">
        <v>#DIV/0!</v>
      </c>
      <c r="F26" s="270">
        <v>0.4</v>
      </c>
    </row>
    <row r="27" ht="24.95" customHeight="1" spans="1:6">
      <c r="A27" s="210" t="s">
        <v>116</v>
      </c>
      <c r="B27" s="211">
        <v>3589</v>
      </c>
      <c r="C27" s="211">
        <v>3178</v>
      </c>
      <c r="D27" s="211">
        <v>27780</v>
      </c>
      <c r="E27" s="270">
        <v>774.1</v>
      </c>
      <c r="F27" s="270">
        <v>3.8</v>
      </c>
    </row>
    <row r="28" ht="24.95" customHeight="1" spans="1:6">
      <c r="A28" s="210" t="s">
        <v>117</v>
      </c>
      <c r="B28" s="211">
        <v>16170</v>
      </c>
      <c r="C28" s="211">
        <v>16439</v>
      </c>
      <c r="D28" s="211">
        <v>17230</v>
      </c>
      <c r="E28" s="270">
        <v>4.8</v>
      </c>
      <c r="F28" s="270">
        <v>2.3</v>
      </c>
    </row>
    <row r="29" ht="24.95" customHeight="1" spans="1:6">
      <c r="A29" s="210" t="s">
        <v>118</v>
      </c>
      <c r="B29" s="211">
        <v>100</v>
      </c>
      <c r="C29" s="211">
        <v>100</v>
      </c>
      <c r="D29" s="211">
        <v>80</v>
      </c>
      <c r="E29" s="270">
        <v>-20</v>
      </c>
      <c r="F29" s="270">
        <v>0</v>
      </c>
    </row>
  </sheetData>
  <sheetProtection password="C70D" sheet="1" objects="1"/>
  <mergeCells count="1">
    <mergeCell ref="A2:F2"/>
  </mergeCells>
  <printOptions horizontalCentered="1"/>
  <pageMargins left="0.786805555555556" right="0.590277777777778" top="0.984027777777778" bottom="0.786805555555556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目录</vt:lpstr>
      <vt:lpstr>表1-1</vt:lpstr>
      <vt:lpstr>表1-2</vt:lpstr>
      <vt:lpstr>表2</vt:lpstr>
      <vt:lpstr>表3</vt:lpstr>
      <vt:lpstr>表4-1</vt:lpstr>
      <vt:lpstr>表4-2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表13-1</vt:lpstr>
      <vt:lpstr>表13-2</vt:lpstr>
      <vt:lpstr>表14</vt:lpstr>
      <vt:lpstr>表15</vt:lpstr>
      <vt:lpstr>表16</vt:lpstr>
      <vt:lpstr>表17</vt:lpstr>
      <vt:lpstr>表18</vt:lpstr>
      <vt:lpstr>表19</vt:lpstr>
      <vt:lpstr>表20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碧海蓝天</cp:lastModifiedBy>
  <dcterms:created xsi:type="dcterms:W3CDTF">2022-01-10T12:45:00Z</dcterms:created>
  <cp:lastPrinted>2022-12-29T12:41:00Z</cp:lastPrinted>
  <dcterms:modified xsi:type="dcterms:W3CDTF">2023-09-21T06:40:03Z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M_Doc_Temp_ID">
    <vt:lpwstr>55946b02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  <property fmtid="{D5CDD505-2E9C-101B-9397-08002B2CF9AE}" pid="5" name="ICV">
    <vt:lpwstr>1EFB0D46DAD54E5FADFBD6A907949BBD</vt:lpwstr>
  </property>
</Properties>
</file>