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1" sheetId="2" r:id="rId1"/>
    <sheet name="表2" sheetId="3" r:id="rId2"/>
    <sheet name="表3" sheetId="4" r:id="rId3"/>
  </sheets>
  <calcPr calcId="144525"/>
</workbook>
</file>

<file path=xl/sharedStrings.xml><?xml version="1.0" encoding="utf-8"?>
<sst xmlns="http://schemas.openxmlformats.org/spreadsheetml/2006/main" count="66" uniqueCount="49">
  <si>
    <t>表1</t>
  </si>
  <si>
    <t>2022-2023年国有资本经营预算收入表</t>
  </si>
  <si>
    <t>单位：万元</t>
  </si>
  <si>
    <t>收入项目</t>
  </si>
  <si>
    <t>2022年
调整预算数</t>
  </si>
  <si>
    <t>2022年执行数</t>
  </si>
  <si>
    <t>2023年预算数</t>
  </si>
  <si>
    <t>增幅%</t>
  </si>
  <si>
    <t>国有资本经营收入合计</t>
  </si>
  <si>
    <t>一、国有资本经营收入</t>
  </si>
  <si>
    <t>1.利润收入</t>
  </si>
  <si>
    <t>2.股利、股息收入</t>
  </si>
  <si>
    <t>湖北三鑫金铜公司分红</t>
  </si>
  <si>
    <t>3.产权转让收入</t>
  </si>
  <si>
    <t>4.清算收入</t>
  </si>
  <si>
    <t>5.其他国有资本经营预算收入</t>
  </si>
  <si>
    <t>说明：从2022年起，我市将本级国有资本经营收入纳入国有资本经营预算进行核算。</t>
  </si>
  <si>
    <t>表2</t>
  </si>
  <si>
    <t>2022-2023年国有资本经营预算支出表</t>
  </si>
  <si>
    <t>支出项目</t>
  </si>
  <si>
    <t>国有资本经营支出合计</t>
  </si>
  <si>
    <t>一、社会保障和就业支出</t>
  </si>
  <si>
    <t>二、国有基本经营预算支出</t>
  </si>
  <si>
    <t>1.解决历史遗留问题及改革成本</t>
  </si>
  <si>
    <t>中央国企退休人员社会化管理补助资金</t>
  </si>
  <si>
    <t>省属国企退休人员社会化管理补助资金</t>
  </si>
  <si>
    <t>2.国有企业资本金注入</t>
  </si>
  <si>
    <t>3.国有企业政策性补贴</t>
  </si>
  <si>
    <t>4.其他国有资本经营预算支出</t>
  </si>
  <si>
    <t>国有企业改革成本支出</t>
  </si>
  <si>
    <t>金湖街办和市黄金公司分成支出</t>
  </si>
  <si>
    <t>其他支出</t>
  </si>
  <si>
    <t>表3</t>
  </si>
  <si>
    <t>2022-2023年国有资本经营预算收支平衡表</t>
  </si>
  <si>
    <t>收                  入</t>
  </si>
  <si>
    <t>支                  出</t>
  </si>
  <si>
    <t>项目</t>
  </si>
  <si>
    <t>2022年
执行数</t>
  </si>
  <si>
    <t>2023年
预算数</t>
  </si>
  <si>
    <t>二、转移性收入</t>
  </si>
  <si>
    <t>二、国有资本经营预算支出</t>
  </si>
  <si>
    <t>1.国有资本经营预算转移支付收入</t>
  </si>
  <si>
    <t>2.调入资金</t>
  </si>
  <si>
    <t>3.上年结转收入</t>
  </si>
  <si>
    <t>三、转移性支出</t>
  </si>
  <si>
    <t>1.调出资金</t>
  </si>
  <si>
    <t>2.年终结余</t>
  </si>
  <si>
    <t>收入总计</t>
  </si>
  <si>
    <t>支出总计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</si>
</sst>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_ ;_ * \-#,##0.0_ ;_ * &quot;-&quot;??_ ;_ @_ "/>
    <numFmt numFmtId="177" formatCode="_ * #,##0_ ;_ * \-#,##0_ ;_ * &quot;-&quot;??_ ;_ @_ "/>
  </numFmts>
  <fonts count="3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等线"/>
      <charset val="134"/>
      <scheme val="minor"/>
    </font>
    <font>
      <sz val="13"/>
      <color theme="1"/>
      <name val="楷体_GB2312"/>
      <charset val="134"/>
    </font>
    <font>
      <sz val="11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.5"/>
      <name val="Arial Narrow"/>
      <charset val="134"/>
    </font>
    <font>
      <sz val="11"/>
      <color theme="1"/>
      <name val="Arial Narrow"/>
      <charset val="134"/>
    </font>
    <font>
      <b/>
      <sz val="11"/>
      <color theme="1"/>
      <name val="宋体"/>
      <charset val="134"/>
    </font>
    <font>
      <b/>
      <sz val="11"/>
      <color theme="1"/>
      <name val="Arial Narrow"/>
      <charset val="134"/>
    </font>
    <font>
      <b/>
      <sz val="11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楷体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5" fillId="0" borderId="0"/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7" fontId="8" fillId="0" borderId="1" xfId="50" applyNumberFormat="1" applyFont="1" applyBorder="1" applyAlignment="1">
      <alignment vertical="center"/>
    </xf>
    <xf numFmtId="177" fontId="9" fillId="0" borderId="1" xfId="8" applyNumberFormat="1" applyFont="1" applyFill="1" applyBorder="1">
      <alignment vertical="center"/>
    </xf>
    <xf numFmtId="177" fontId="9" fillId="0" borderId="2" xfId="8" applyNumberFormat="1" applyFont="1" applyFill="1" applyBorder="1">
      <alignment vertical="center"/>
    </xf>
    <xf numFmtId="0" fontId="7" fillId="0" borderId="3" xfId="0" applyFont="1" applyFill="1" applyBorder="1">
      <alignment vertical="center"/>
    </xf>
    <xf numFmtId="177" fontId="9" fillId="0" borderId="1" xfId="8" applyNumberFormat="1" applyFont="1" applyBorder="1">
      <alignment vertical="center"/>
    </xf>
    <xf numFmtId="0" fontId="7" fillId="0" borderId="1" xfId="0" applyFont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177" fontId="8" fillId="0" borderId="1" xfId="5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7" fontId="11" fillId="0" borderId="1" xfId="8" applyNumberFormat="1" applyFont="1" applyBorder="1">
      <alignment vertical="center"/>
    </xf>
    <xf numFmtId="177" fontId="11" fillId="0" borderId="1" xfId="8" applyNumberFormat="1" applyFont="1" applyFill="1" applyBorder="1">
      <alignment vertical="center"/>
    </xf>
    <xf numFmtId="177" fontId="11" fillId="0" borderId="2" xfId="8" applyNumberFormat="1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9" fillId="0" borderId="1" xfId="8" applyNumberFormat="1" applyFont="1" applyBorder="1">
      <alignment vertical="center"/>
    </xf>
    <xf numFmtId="0" fontId="13" fillId="0" borderId="1" xfId="0" applyFont="1" applyBorder="1" applyAlignment="1">
      <alignment horizontal="left" vertical="center" indent="2" shrinkToFit="1"/>
    </xf>
    <xf numFmtId="0" fontId="7" fillId="0" borderId="1" xfId="0" applyFont="1" applyBorder="1" applyAlignment="1">
      <alignment horizontal="left" vertical="center" indent="2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76" fontId="9" fillId="0" borderId="1" xfId="8" applyNumberFormat="1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2"/>
    </xf>
    <xf numFmtId="0" fontId="14" fillId="0" borderId="4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12" sqref="E12"/>
    </sheetView>
  </sheetViews>
  <sheetFormatPr defaultColWidth="9" defaultRowHeight="14.25" outlineLevelCol="4"/>
  <cols>
    <col min="1" max="1" width="27" style="30" customWidth="1"/>
    <col min="2" max="5" width="13.625" style="30" customWidth="1"/>
    <col min="6" max="16384" width="9" style="30"/>
  </cols>
  <sheetData>
    <row r="1" s="31" customFormat="1" ht="20.1" customHeight="1" spans="1:1">
      <c r="A1" s="31" t="s">
        <v>0</v>
      </c>
    </row>
    <row r="2" s="40" customFormat="1" ht="45" customHeight="1" spans="1:5">
      <c r="A2" s="44" t="s">
        <v>1</v>
      </c>
      <c r="B2" s="44"/>
      <c r="C2" s="44"/>
      <c r="D2" s="44"/>
      <c r="E2" s="44"/>
    </row>
    <row r="3" s="41" customFormat="1" ht="20.1" customHeight="1" spans="5:5">
      <c r="E3" s="45" t="s">
        <v>2</v>
      </c>
    </row>
    <row r="4" s="42" customFormat="1" ht="30" customHeight="1" spans="1:5">
      <c r="A4" s="33" t="s">
        <v>3</v>
      </c>
      <c r="B4" s="12" t="s">
        <v>4</v>
      </c>
      <c r="C4" s="33" t="s">
        <v>5</v>
      </c>
      <c r="D4" s="33" t="s">
        <v>6</v>
      </c>
      <c r="E4" s="33" t="s">
        <v>7</v>
      </c>
    </row>
    <row r="5" s="43" customFormat="1" ht="20.1" customHeight="1" spans="1:5">
      <c r="A5" s="46" t="s">
        <v>8</v>
      </c>
      <c r="B5" s="25">
        <f>B6</f>
        <v>4153</v>
      </c>
      <c r="C5" s="25">
        <f t="shared" ref="C5:D5" si="0">C6</f>
        <v>4153</v>
      </c>
      <c r="D5" s="25">
        <f t="shared" si="0"/>
        <v>33500</v>
      </c>
      <c r="E5" s="47">
        <f>(D5/C5-1)*100</f>
        <v>706.645798218156</v>
      </c>
    </row>
    <row r="6" ht="20.1" customHeight="1" spans="1:5">
      <c r="A6" s="48" t="s">
        <v>9</v>
      </c>
      <c r="B6" s="16">
        <f t="shared" ref="B6:D6" si="1">SUM(B7:B8,B11:B12)</f>
        <v>4153</v>
      </c>
      <c r="C6" s="16">
        <f>SUM(C7:C8,C10:C12)</f>
        <v>4153</v>
      </c>
      <c r="D6" s="16">
        <f t="shared" si="1"/>
        <v>33500</v>
      </c>
      <c r="E6" s="47">
        <f>(D6/C6-1)*100</f>
        <v>706.645798218156</v>
      </c>
    </row>
    <row r="7" ht="20.1" customHeight="1" spans="1:5">
      <c r="A7" s="49" t="s">
        <v>10</v>
      </c>
      <c r="B7" s="16"/>
      <c r="C7" s="16"/>
      <c r="D7" s="16"/>
      <c r="E7" s="16"/>
    </row>
    <row r="8" ht="20.1" customHeight="1" spans="1:5">
      <c r="A8" s="49" t="s">
        <v>11</v>
      </c>
      <c r="B8" s="16">
        <f>SUM(B9)</f>
        <v>4076</v>
      </c>
      <c r="C8" s="16">
        <f>SUM(C9)</f>
        <v>4076</v>
      </c>
      <c r="D8" s="16">
        <f>SUM(D9)</f>
        <v>3500</v>
      </c>
      <c r="E8" s="47">
        <f>(D8/C8-1)*100</f>
        <v>-14.1315014720314</v>
      </c>
    </row>
    <row r="9" ht="20.1" customHeight="1" spans="1:5">
      <c r="A9" s="50" t="s">
        <v>12</v>
      </c>
      <c r="B9" s="16">
        <v>4076</v>
      </c>
      <c r="C9" s="16">
        <v>4076</v>
      </c>
      <c r="D9" s="16">
        <v>3500</v>
      </c>
      <c r="E9" s="47">
        <f>(D9/C9-1)*100</f>
        <v>-14.1315014720314</v>
      </c>
    </row>
    <row r="10" ht="20.1" customHeight="1" spans="1:5">
      <c r="A10" s="49" t="s">
        <v>13</v>
      </c>
      <c r="B10" s="16"/>
      <c r="C10" s="16"/>
      <c r="D10" s="16"/>
      <c r="E10" s="16"/>
    </row>
    <row r="11" ht="20.1" customHeight="1" spans="1:5">
      <c r="A11" s="49" t="s">
        <v>14</v>
      </c>
      <c r="B11" s="16"/>
      <c r="C11" s="16"/>
      <c r="D11" s="16"/>
      <c r="E11" s="16"/>
    </row>
    <row r="12" ht="20.1" customHeight="1" spans="1:5">
      <c r="A12" s="49" t="s">
        <v>15</v>
      </c>
      <c r="B12" s="16">
        <v>77</v>
      </c>
      <c r="C12" s="16">
        <v>77</v>
      </c>
      <c r="D12" s="16">
        <v>30000</v>
      </c>
      <c r="E12" s="47"/>
    </row>
    <row r="13" ht="20.1" customHeight="1" spans="1:5">
      <c r="A13" s="48"/>
      <c r="B13" s="16"/>
      <c r="C13" s="16"/>
      <c r="D13" s="16"/>
      <c r="E13" s="16"/>
    </row>
    <row r="14" s="41" customFormat="1" ht="20.1" customHeight="1" spans="1:5">
      <c r="A14" s="51" t="s">
        <v>16</v>
      </c>
      <c r="B14" s="51"/>
      <c r="C14" s="51"/>
      <c r="D14" s="51"/>
      <c r="E14" s="51"/>
    </row>
    <row r="15" ht="20.1" customHeight="1" spans="1:1">
      <c r="A15" s="52"/>
    </row>
    <row r="16" ht="20.1" customHeight="1"/>
  </sheetData>
  <mergeCells count="2">
    <mergeCell ref="A2:E2"/>
    <mergeCell ref="A14:E14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H13" sqref="H13"/>
    </sheetView>
  </sheetViews>
  <sheetFormatPr defaultColWidth="9" defaultRowHeight="14.25" outlineLevelCol="4"/>
  <cols>
    <col min="1" max="1" width="30.125" customWidth="1"/>
    <col min="2" max="2" width="13.625" customWidth="1"/>
    <col min="3" max="3" width="13.625" style="30" customWidth="1"/>
    <col min="4" max="5" width="13.625" customWidth="1"/>
  </cols>
  <sheetData>
    <row r="1" s="1" customFormat="1" ht="20.1" customHeight="1" spans="1:3">
      <c r="A1" s="1" t="s">
        <v>17</v>
      </c>
      <c r="C1" s="31"/>
    </row>
    <row r="2" s="28" customFormat="1" ht="45" customHeight="1" spans="1:5">
      <c r="A2" s="6" t="s">
        <v>18</v>
      </c>
      <c r="B2" s="6"/>
      <c r="C2" s="6"/>
      <c r="D2" s="6"/>
      <c r="E2" s="6"/>
    </row>
    <row r="3" ht="20.1" customHeight="1" spans="5:5">
      <c r="E3" s="32" t="s">
        <v>2</v>
      </c>
    </row>
    <row r="4" s="4" customFormat="1" ht="30" customHeight="1" spans="1:5">
      <c r="A4" s="8" t="s">
        <v>19</v>
      </c>
      <c r="B4" s="11" t="s">
        <v>4</v>
      </c>
      <c r="C4" s="33" t="s">
        <v>5</v>
      </c>
      <c r="D4" s="8" t="s">
        <v>6</v>
      </c>
      <c r="E4" s="8" t="s">
        <v>7</v>
      </c>
    </row>
    <row r="5" s="29" customFormat="1" ht="20.1" customHeight="1" spans="1:5">
      <c r="A5" s="23" t="s">
        <v>20</v>
      </c>
      <c r="B5" s="24">
        <f>B6+B7</f>
        <v>4294</v>
      </c>
      <c r="C5" s="25">
        <f t="shared" ref="C5:D5" si="0">C6+C7</f>
        <v>4294</v>
      </c>
      <c r="D5" s="24">
        <f t="shared" si="0"/>
        <v>3641</v>
      </c>
      <c r="E5" s="34">
        <f t="shared" ref="E5" si="1">ROUND((D5/C5-1)*100,1)</f>
        <v>-15.2</v>
      </c>
    </row>
    <row r="6" ht="20.1" customHeight="1" spans="1:5">
      <c r="A6" s="14" t="s">
        <v>21</v>
      </c>
      <c r="B6" s="19"/>
      <c r="C6" s="16"/>
      <c r="D6" s="19"/>
      <c r="E6" s="19"/>
    </row>
    <row r="7" ht="20.1" customHeight="1" spans="1:5">
      <c r="A7" s="14" t="s">
        <v>22</v>
      </c>
      <c r="B7" s="19">
        <f>SUM(B8,B11:B13)</f>
        <v>4294</v>
      </c>
      <c r="C7" s="16">
        <f t="shared" ref="C7:D7" si="2">SUM(C8,C11:C13)</f>
        <v>4294</v>
      </c>
      <c r="D7" s="19">
        <f t="shared" si="2"/>
        <v>3641</v>
      </c>
      <c r="E7" s="19"/>
    </row>
    <row r="8" ht="20.1" customHeight="1" spans="1:5">
      <c r="A8" s="20" t="s">
        <v>23</v>
      </c>
      <c r="B8" s="19">
        <f>B9+B10</f>
        <v>141</v>
      </c>
      <c r="C8" s="16">
        <f t="shared" ref="C8:D8" si="3">C9+C10</f>
        <v>141</v>
      </c>
      <c r="D8" s="19">
        <f t="shared" si="3"/>
        <v>141</v>
      </c>
      <c r="E8" s="34">
        <f>ROUND((D8/C8-1)*100,1)</f>
        <v>0</v>
      </c>
    </row>
    <row r="9" ht="20.1" customHeight="1" spans="1:5">
      <c r="A9" s="35" t="s">
        <v>24</v>
      </c>
      <c r="B9" s="19">
        <v>139</v>
      </c>
      <c r="C9" s="16">
        <v>139</v>
      </c>
      <c r="D9" s="19">
        <v>139</v>
      </c>
      <c r="E9" s="34">
        <f t="shared" ref="E9:E10" si="4">ROUND((D9/C9-1)*100,1)</f>
        <v>0</v>
      </c>
    </row>
    <row r="10" ht="20.1" customHeight="1" spans="1:5">
      <c r="A10" s="35" t="s">
        <v>25</v>
      </c>
      <c r="B10" s="19">
        <v>2</v>
      </c>
      <c r="C10" s="16">
        <v>2</v>
      </c>
      <c r="D10" s="19">
        <v>2</v>
      </c>
      <c r="E10" s="34">
        <f t="shared" si="4"/>
        <v>0</v>
      </c>
    </row>
    <row r="11" ht="20.1" customHeight="1" spans="1:5">
      <c r="A11" s="20" t="s">
        <v>26</v>
      </c>
      <c r="B11" s="19"/>
      <c r="C11" s="16"/>
      <c r="D11" s="19"/>
      <c r="E11" s="19"/>
    </row>
    <row r="12" ht="20.1" customHeight="1" spans="1:5">
      <c r="A12" s="20" t="s">
        <v>27</v>
      </c>
      <c r="B12" s="19"/>
      <c r="C12" s="16"/>
      <c r="D12" s="19"/>
      <c r="E12" s="19"/>
    </row>
    <row r="13" ht="20.1" customHeight="1" spans="1:5">
      <c r="A13" s="20" t="s">
        <v>28</v>
      </c>
      <c r="B13" s="19">
        <v>4153</v>
      </c>
      <c r="C13" s="16">
        <f t="shared" ref="C13:D13" si="5">SUM(C14:C16)</f>
        <v>4153</v>
      </c>
      <c r="D13" s="19">
        <f t="shared" si="5"/>
        <v>3500</v>
      </c>
      <c r="E13" s="34">
        <f t="shared" ref="E13:E16" si="6">ROUND((D13/C13-1)*100,1)</f>
        <v>-15.7</v>
      </c>
    </row>
    <row r="14" ht="20.1" customHeight="1" spans="1:5">
      <c r="A14" s="36" t="s">
        <v>29</v>
      </c>
      <c r="B14" s="19">
        <v>1824</v>
      </c>
      <c r="C14" s="16">
        <v>1824</v>
      </c>
      <c r="D14" s="19">
        <v>1770</v>
      </c>
      <c r="E14" s="34">
        <f t="shared" si="6"/>
        <v>-3</v>
      </c>
    </row>
    <row r="15" ht="20.1" customHeight="1" spans="1:5">
      <c r="A15" s="36" t="s">
        <v>30</v>
      </c>
      <c r="B15" s="19">
        <v>1045</v>
      </c>
      <c r="C15" s="16">
        <v>1045</v>
      </c>
      <c r="D15" s="19">
        <v>680</v>
      </c>
      <c r="E15" s="34">
        <f t="shared" si="6"/>
        <v>-34.9</v>
      </c>
    </row>
    <row r="16" ht="20.1" customHeight="1" spans="1:5">
      <c r="A16" s="36" t="s">
        <v>31</v>
      </c>
      <c r="B16" s="37">
        <v>1284</v>
      </c>
      <c r="C16" s="38">
        <v>1284</v>
      </c>
      <c r="D16" s="19">
        <v>1050</v>
      </c>
      <c r="E16" s="34">
        <f t="shared" si="6"/>
        <v>-18.2</v>
      </c>
    </row>
    <row r="17" ht="20.1" customHeight="1" spans="1:1">
      <c r="A17" s="39"/>
    </row>
    <row r="18" ht="20.1" customHeight="1" spans="1:1">
      <c r="A18" s="39"/>
    </row>
    <row r="19" spans="1:1">
      <c r="A19" s="39"/>
    </row>
    <row r="20" spans="1:1">
      <c r="A20" s="39"/>
    </row>
  </sheetData>
  <mergeCells count="1">
    <mergeCell ref="A2:E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F14" sqref="F14"/>
    </sheetView>
  </sheetViews>
  <sheetFormatPr defaultColWidth="9" defaultRowHeight="14.25" outlineLevelCol="7"/>
  <cols>
    <col min="1" max="1" width="31.625" customWidth="1"/>
    <col min="2" max="2" width="11.625" customWidth="1"/>
    <col min="3" max="4" width="9.625" customWidth="1"/>
    <col min="5" max="5" width="31.625" customWidth="1"/>
    <col min="6" max="6" width="11.625" customWidth="1"/>
    <col min="7" max="8" width="9.625" customWidth="1"/>
  </cols>
  <sheetData>
    <row r="1" s="1" customFormat="1" ht="20.1" customHeight="1" spans="1:1">
      <c r="A1" s="1" t="s">
        <v>32</v>
      </c>
    </row>
    <row r="2" s="2" customFormat="1" ht="45" customHeight="1" spans="1:8">
      <c r="A2" s="6" t="s">
        <v>33</v>
      </c>
      <c r="B2" s="6"/>
      <c r="C2" s="6"/>
      <c r="D2" s="6"/>
      <c r="E2" s="6"/>
      <c r="F2" s="6"/>
      <c r="G2" s="6"/>
      <c r="H2" s="6"/>
    </row>
    <row r="3" s="3" customFormat="1" ht="20.1" customHeight="1" spans="8:8">
      <c r="H3" s="7" t="s">
        <v>2</v>
      </c>
    </row>
    <row r="4" ht="20.1" customHeight="1" spans="1:8">
      <c r="A4" s="8" t="s">
        <v>34</v>
      </c>
      <c r="B4" s="8"/>
      <c r="C4" s="8"/>
      <c r="D4" s="9"/>
      <c r="E4" s="10" t="s">
        <v>35</v>
      </c>
      <c r="F4" s="8"/>
      <c r="G4" s="8"/>
      <c r="H4" s="8"/>
    </row>
    <row r="5" s="4" customFormat="1" ht="39.95" customHeight="1" spans="1:8">
      <c r="A5" s="8" t="s">
        <v>36</v>
      </c>
      <c r="B5" s="11" t="s">
        <v>4</v>
      </c>
      <c r="C5" s="12" t="s">
        <v>37</v>
      </c>
      <c r="D5" s="13" t="s">
        <v>38</v>
      </c>
      <c r="E5" s="10" t="s">
        <v>36</v>
      </c>
      <c r="F5" s="11" t="s">
        <v>4</v>
      </c>
      <c r="G5" s="12" t="s">
        <v>37</v>
      </c>
      <c r="H5" s="11" t="s">
        <v>38</v>
      </c>
    </row>
    <row r="6" ht="20.1" customHeight="1" spans="1:8">
      <c r="A6" s="14" t="s">
        <v>9</v>
      </c>
      <c r="B6" s="15">
        <v>4153</v>
      </c>
      <c r="C6" s="16">
        <f>表1!C5</f>
        <v>4153</v>
      </c>
      <c r="D6" s="17">
        <f>表1!D5</f>
        <v>33500</v>
      </c>
      <c r="E6" s="18" t="s">
        <v>21</v>
      </c>
      <c r="F6" s="16"/>
      <c r="G6" s="16"/>
      <c r="H6" s="16"/>
    </row>
    <row r="7" ht="20.1" customHeight="1" spans="1:8">
      <c r="A7" s="14" t="s">
        <v>39</v>
      </c>
      <c r="B7" s="19">
        <f>SUM(B8:B10)</f>
        <v>727</v>
      </c>
      <c r="C7" s="16">
        <f t="shared" ref="C7:D7" si="0">SUM(C8:C10)</f>
        <v>727</v>
      </c>
      <c r="D7" s="17">
        <f t="shared" si="0"/>
        <v>847</v>
      </c>
      <c r="E7" s="18" t="s">
        <v>40</v>
      </c>
      <c r="F7" s="16">
        <f>SUM(F8:F11)</f>
        <v>4294</v>
      </c>
      <c r="G7" s="16">
        <f>表2!C5</f>
        <v>4294</v>
      </c>
      <c r="H7" s="16">
        <f t="shared" ref="H7" si="1">SUM(H8:H11)</f>
        <v>3641</v>
      </c>
    </row>
    <row r="8" ht="20.1" customHeight="1" spans="1:8">
      <c r="A8" s="20" t="s">
        <v>41</v>
      </c>
      <c r="B8" s="15">
        <f>261+23</f>
        <v>284</v>
      </c>
      <c r="C8" s="16">
        <v>284</v>
      </c>
      <c r="D8" s="17">
        <v>261</v>
      </c>
      <c r="E8" s="21" t="s">
        <v>23</v>
      </c>
      <c r="F8" s="22">
        <v>141</v>
      </c>
      <c r="G8" s="16">
        <v>141</v>
      </c>
      <c r="H8" s="16">
        <v>141</v>
      </c>
    </row>
    <row r="9" ht="20.1" customHeight="1" spans="1:8">
      <c r="A9" s="20" t="s">
        <v>42</v>
      </c>
      <c r="B9" s="15"/>
      <c r="C9" s="16"/>
      <c r="D9" s="17"/>
      <c r="E9" s="21" t="s">
        <v>26</v>
      </c>
      <c r="F9" s="16"/>
      <c r="G9" s="16"/>
      <c r="H9" s="16"/>
    </row>
    <row r="10" ht="20.1" customHeight="1" spans="1:8">
      <c r="A10" s="20" t="s">
        <v>43</v>
      </c>
      <c r="B10" s="22">
        <v>443</v>
      </c>
      <c r="C10" s="16">
        <v>443</v>
      </c>
      <c r="D10" s="17">
        <f>G14</f>
        <v>586</v>
      </c>
      <c r="E10" s="21" t="s">
        <v>27</v>
      </c>
      <c r="F10" s="16"/>
      <c r="G10" s="16"/>
      <c r="H10" s="16"/>
    </row>
    <row r="11" ht="20.1" customHeight="1" spans="1:8">
      <c r="A11" s="14"/>
      <c r="B11" s="19"/>
      <c r="C11" s="16"/>
      <c r="D11" s="17"/>
      <c r="E11" s="21" t="s">
        <v>28</v>
      </c>
      <c r="F11" s="22">
        <v>4153</v>
      </c>
      <c r="G11" s="16">
        <f>77+4076</f>
        <v>4153</v>
      </c>
      <c r="H11" s="16">
        <v>3500</v>
      </c>
    </row>
    <row r="12" ht="20.1" customHeight="1" spans="1:8">
      <c r="A12" s="14"/>
      <c r="B12" s="19"/>
      <c r="C12" s="16"/>
      <c r="D12" s="17"/>
      <c r="E12" s="18" t="s">
        <v>44</v>
      </c>
      <c r="F12" s="16">
        <f>SUM(F13:F14)</f>
        <v>586</v>
      </c>
      <c r="G12" s="16">
        <f t="shared" ref="G12:H12" si="2">SUM(G13:G14)</f>
        <v>586</v>
      </c>
      <c r="H12" s="16">
        <f t="shared" si="2"/>
        <v>30706</v>
      </c>
    </row>
    <row r="13" ht="20.1" customHeight="1" spans="1:8">
      <c r="A13" s="14"/>
      <c r="B13" s="19"/>
      <c r="C13" s="16"/>
      <c r="D13" s="17"/>
      <c r="E13" s="21" t="s">
        <v>45</v>
      </c>
      <c r="F13" s="16"/>
      <c r="G13" s="16"/>
      <c r="H13" s="16">
        <v>30000</v>
      </c>
    </row>
    <row r="14" ht="20.1" customHeight="1" spans="1:8">
      <c r="A14" s="14"/>
      <c r="B14" s="19"/>
      <c r="C14" s="16"/>
      <c r="D14" s="17"/>
      <c r="E14" s="21" t="s">
        <v>46</v>
      </c>
      <c r="F14" s="22">
        <f>563+23</f>
        <v>586</v>
      </c>
      <c r="G14" s="16">
        <v>586</v>
      </c>
      <c r="H14" s="16">
        <f>D7-141</f>
        <v>706</v>
      </c>
    </row>
    <row r="15" ht="20.1" customHeight="1" spans="1:8">
      <c r="A15" s="14"/>
      <c r="B15" s="19"/>
      <c r="C15" s="16"/>
      <c r="D15" s="17"/>
      <c r="E15" s="18"/>
      <c r="F15" s="16"/>
      <c r="G15" s="16"/>
      <c r="H15" s="16"/>
    </row>
    <row r="16" ht="20.1" customHeight="1" spans="1:8">
      <c r="A16" s="14"/>
      <c r="B16" s="19"/>
      <c r="C16" s="16"/>
      <c r="D16" s="17"/>
      <c r="E16" s="18"/>
      <c r="F16" s="16"/>
      <c r="G16" s="16"/>
      <c r="H16" s="16"/>
    </row>
    <row r="17" ht="20.1" customHeight="1" spans="1:8">
      <c r="A17" s="14"/>
      <c r="B17" s="19"/>
      <c r="C17" s="16"/>
      <c r="D17" s="17"/>
      <c r="E17" s="18"/>
      <c r="F17" s="16"/>
      <c r="G17" s="16"/>
      <c r="H17" s="16"/>
    </row>
    <row r="18" ht="20.1" customHeight="1" spans="1:8">
      <c r="A18" s="14"/>
      <c r="B18" s="19"/>
      <c r="C18" s="16"/>
      <c r="D18" s="17"/>
      <c r="E18" s="18"/>
      <c r="F18" s="16"/>
      <c r="G18" s="16"/>
      <c r="H18" s="16"/>
    </row>
    <row r="19" s="5" customFormat="1" ht="20.1" customHeight="1" spans="1:8">
      <c r="A19" s="23" t="s">
        <v>47</v>
      </c>
      <c r="B19" s="24">
        <f>B6+B7</f>
        <v>4880</v>
      </c>
      <c r="C19" s="25">
        <f t="shared" ref="C19:D19" si="3">C6+C7</f>
        <v>4880</v>
      </c>
      <c r="D19" s="26">
        <f t="shared" si="3"/>
        <v>34347</v>
      </c>
      <c r="E19" s="27" t="s">
        <v>48</v>
      </c>
      <c r="F19" s="25">
        <f>F6+F7+F12</f>
        <v>4880</v>
      </c>
      <c r="G19" s="25">
        <f t="shared" ref="G19:H19" si="4">G6+G7+G12</f>
        <v>4880</v>
      </c>
      <c r="H19" s="25">
        <f t="shared" si="4"/>
        <v>34347</v>
      </c>
    </row>
  </sheetData>
  <mergeCells count="3">
    <mergeCell ref="A2:H2"/>
    <mergeCell ref="A4:D4"/>
    <mergeCell ref="E4:H4"/>
  </mergeCells>
  <printOptions horizontalCentered="1"/>
  <pageMargins left="0.786805555555556" right="0.786805555555556" top="0.984027777777778" bottom="0.786805555555556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表2</vt:lpstr>
      <vt:lpstr>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碧海蓝天</cp:lastModifiedBy>
  <dcterms:created xsi:type="dcterms:W3CDTF">2022-01-12T07:54:00Z</dcterms:created>
  <cp:lastPrinted>2022-12-20T12:13:00Z</cp:lastPrinted>
  <dcterms:modified xsi:type="dcterms:W3CDTF">2023-02-15T02:45:23Z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54b941f1</vt:lpwstr>
  </property>
  <property fmtid="{D5CDD505-2E9C-101B-9397-08002B2CF9AE}" pid="3" name="KSOProductBuildVer">
    <vt:lpwstr>2052-11.1.0.12980</vt:lpwstr>
  </property>
  <property fmtid="{D5CDD505-2E9C-101B-9397-08002B2CF9AE}" pid="4" name="ICV">
    <vt:lpwstr>9832A447D11D4DFA960694D7E01EBC91</vt:lpwstr>
  </property>
</Properties>
</file>