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90" windowHeight="11700" activeTab="2"/>
  </bookViews>
  <sheets>
    <sheet name="表1" sheetId="2" r:id="rId1"/>
    <sheet name="表2" sheetId="3" r:id="rId2"/>
    <sheet name="表3" sheetId="4" r:id="rId3"/>
    <sheet name="Sheet1" sheetId="5" r:id="rId4"/>
  </sheets>
  <definedNames>
    <definedName name="_xlnm.Print_Area" localSheetId="2">表3!$A$1:$H$19</definedName>
    <definedName name="_xlnm.Print_Area" localSheetId="1">表2!$A$1:$E$22</definedName>
    <definedName name="_xlnm.Print_Area" localSheetId="0">表1!$A$1:$E$20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<sst xmlns="http://schemas.openxmlformats.org/spreadsheetml/2006/main" count="79" uniqueCount="59">
  <si>
    <t>表1</t>
  </si>
  <si>
    <t>2023-2024年国有资本经营预算收入表</t>
  </si>
  <si>
    <t>单位：万元</t>
  </si>
  <si>
    <t>收入项目</t>
  </si>
  <si>
    <t>2023年调
整预算数</t>
  </si>
  <si>
    <t>2023年
执行数</t>
  </si>
  <si>
    <t>2024年
预算数</t>
  </si>
  <si>
    <t>增幅%</t>
  </si>
  <si>
    <t>国有资本经营收入</t>
  </si>
  <si>
    <t>一、国有资本经营收入</t>
  </si>
  <si>
    <t>1.利润收入</t>
  </si>
  <si>
    <t xml:space="preserve"> （1）新铜都城发集团利润上缴</t>
  </si>
  <si>
    <t xml:space="preserve"> （2）大冶湖高新投利润上缴</t>
  </si>
  <si>
    <t xml:space="preserve"> （3）黄石临空建投利润上缴</t>
  </si>
  <si>
    <t xml:space="preserve"> （4）中小企业担保公司利润上缴</t>
  </si>
  <si>
    <t>2.股利、股息收入</t>
  </si>
  <si>
    <t>光谷东国投集团三鑫金铜公司分红</t>
  </si>
  <si>
    <t>3.产权转让收入</t>
  </si>
  <si>
    <t>4.清算收入</t>
  </si>
  <si>
    <t>5.其他国有资本经营预算收入</t>
  </si>
  <si>
    <t>(1)大冶湖捕捞收益上缴</t>
  </si>
  <si>
    <t>(2)无偿划转光谷东国投资产收益上缴</t>
  </si>
  <si>
    <t>(3)无偿划转荆楚投公司资产收益上缴</t>
  </si>
  <si>
    <t>说明：从2022年起，我市将本级国有资本经营收入纳入国有资本经营预算进行核算。</t>
  </si>
  <si>
    <t>表2</t>
  </si>
  <si>
    <t>2023-2024年国有资本经营预算支出表</t>
  </si>
  <si>
    <t>支出项目</t>
  </si>
  <si>
    <t>国有资本经营支出合计</t>
  </si>
  <si>
    <t>一、社会保障和就业支出</t>
  </si>
  <si>
    <t>二、国有基本经营预算支出</t>
  </si>
  <si>
    <t>1.解决历史遗留问题及改革成本</t>
  </si>
  <si>
    <t>（1）中央国企退休人员社会化管理补助资金</t>
  </si>
  <si>
    <t>（2）省属国企退休人员社会化管理补助资金</t>
  </si>
  <si>
    <t>（3）地方国企退休人员社保、医保补助资金</t>
  </si>
  <si>
    <t>2.国有企业资本金注入</t>
  </si>
  <si>
    <t xml:space="preserve"> （1）湖北鄂东南两山公司资本金注入</t>
  </si>
  <si>
    <t xml:space="preserve"> （2）黄石临空建投资本金注入</t>
  </si>
  <si>
    <t xml:space="preserve"> （3）鄂东产业基金公司资本金注入</t>
  </si>
  <si>
    <t>3.国有企业政策性补贴</t>
  </si>
  <si>
    <t>4.其他国有资本经营预算支出</t>
  </si>
  <si>
    <t>（1）国有企业改革成本支出</t>
  </si>
  <si>
    <t>（2）三鑫公司分成支出</t>
  </si>
  <si>
    <t>（3）其他支出</t>
  </si>
  <si>
    <t xml:space="preserve"> 大冶湖捕捞收益安排的支出</t>
  </si>
  <si>
    <t xml:space="preserve"> 经营性国有资产征管经费</t>
  </si>
  <si>
    <t>表3</t>
  </si>
  <si>
    <t>2023-2024年国有资本经营预算收支平衡表</t>
  </si>
  <si>
    <t>收                  入</t>
  </si>
  <si>
    <t>支                  出</t>
  </si>
  <si>
    <t>项目</t>
  </si>
  <si>
    <t>二、转移性收入</t>
  </si>
  <si>
    <t>1.国有资本经营预算转移支付收入</t>
  </si>
  <si>
    <t>2.调入资金</t>
  </si>
  <si>
    <t>3.上年结转收入</t>
  </si>
  <si>
    <t>三、转移性支出</t>
  </si>
  <si>
    <t>1.调出资金</t>
  </si>
  <si>
    <t>2.年终结余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</si>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</sst>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_ "/>
  </numFmts>
  <fonts count="3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等线"/>
      <charset val="134"/>
      <scheme val="minor"/>
    </font>
    <font>
      <sz val="13"/>
      <color theme="1"/>
      <name val="楷体_GB2312"/>
      <charset val="134"/>
    </font>
    <font>
      <sz val="11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.5"/>
      <name val="Arial Narrow"/>
      <charset val="134"/>
    </font>
    <font>
      <sz val="11"/>
      <color theme="1"/>
      <name val="Arial Narrow"/>
      <charset val="134"/>
    </font>
    <font>
      <b/>
      <sz val="11"/>
      <color theme="1"/>
      <name val="宋体"/>
      <charset val="134"/>
    </font>
    <font>
      <b/>
      <sz val="11"/>
      <color theme="1"/>
      <name val="Arial Narrow"/>
      <charset val="134"/>
    </font>
    <font>
      <b/>
      <sz val="11"/>
      <color theme="1"/>
      <name val="黑体"/>
      <charset val="134"/>
    </font>
    <font>
      <sz val="11"/>
      <name val="Arial Narrow"/>
      <charset val="134"/>
    </font>
    <font>
      <sz val="11"/>
      <color theme="1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8" fillId="0" borderId="1" xfId="50" applyNumberFormat="1" applyFont="1" applyBorder="1" applyAlignment="1">
      <alignment vertical="center"/>
    </xf>
    <xf numFmtId="176" fontId="9" fillId="0" borderId="1" xfId="1" applyNumberFormat="1" applyFont="1" applyFill="1" applyBorder="1">
      <alignment vertical="center"/>
    </xf>
    <xf numFmtId="176" fontId="9" fillId="0" borderId="2" xfId="1" applyNumberFormat="1" applyFont="1" applyFill="1" applyBorder="1">
      <alignment vertical="center"/>
    </xf>
    <xf numFmtId="0" fontId="7" fillId="0" borderId="3" xfId="0" applyFont="1" applyFill="1" applyBorder="1">
      <alignment vertical="center"/>
    </xf>
    <xf numFmtId="176" fontId="9" fillId="0" borderId="1" xfId="1" applyNumberFormat="1" applyFont="1" applyBorder="1">
      <alignment vertical="center"/>
    </xf>
    <xf numFmtId="0" fontId="7" fillId="0" borderId="1" xfId="0" applyFont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176" fontId="8" fillId="0" borderId="1" xfId="5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1" fillId="0" borderId="1" xfId="1" applyNumberFormat="1" applyFont="1" applyBorder="1">
      <alignment vertical="center"/>
    </xf>
    <xf numFmtId="176" fontId="11" fillId="0" borderId="1" xfId="1" applyNumberFormat="1" applyFont="1" applyFill="1" applyBorder="1">
      <alignment vertical="center"/>
    </xf>
    <xf numFmtId="176" fontId="11" fillId="0" borderId="2" xfId="1" applyNumberFormat="1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177" fontId="11" fillId="0" borderId="1" xfId="3" applyNumberFormat="1" applyFont="1" applyBorder="1" applyAlignment="1">
      <alignment horizontal="right" vertical="center"/>
    </xf>
    <xf numFmtId="177" fontId="9" fillId="0" borderId="1" xfId="3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1" shrinkToFit="1"/>
    </xf>
    <xf numFmtId="176" fontId="13" fillId="0" borderId="1" xfId="1" applyNumberFormat="1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6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2" shrinkToFit="1"/>
    </xf>
    <xf numFmtId="0" fontId="7" fillId="0" borderId="4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2" workbookViewId="0">
      <selection activeCell="I16" sqref="I16"/>
    </sheetView>
  </sheetViews>
  <sheetFormatPr defaultColWidth="9" defaultRowHeight="14.25" outlineLevelCol="6"/>
  <cols>
    <col min="1" max="1" width="37" style="29" customWidth="1"/>
    <col min="2" max="5" width="10.625" style="29" customWidth="1"/>
    <col min="6" max="16384" width="9" style="29"/>
  </cols>
  <sheetData>
    <row r="1" s="30" customFormat="1" ht="20.1" customHeight="1" spans="1:1">
      <c r="A1" s="30" t="s">
        <v>0</v>
      </c>
    </row>
    <row r="2" s="37" customFormat="1" ht="45" customHeight="1" spans="1:5">
      <c r="A2" s="41" t="s">
        <v>1</v>
      </c>
      <c r="B2" s="41"/>
      <c r="C2" s="41"/>
      <c r="D2" s="41"/>
      <c r="E2" s="41"/>
    </row>
    <row r="3" s="38" customFormat="1" ht="20.1" customHeight="1" spans="5:5">
      <c r="E3" s="42" t="s">
        <v>2</v>
      </c>
    </row>
    <row r="4" s="39" customFormat="1" ht="37" customHeight="1" spans="1:5">
      <c r="A4" s="43" t="s">
        <v>3</v>
      </c>
      <c r="B4" s="11" t="s">
        <v>4</v>
      </c>
      <c r="C4" s="11" t="s">
        <v>5</v>
      </c>
      <c r="D4" s="11" t="s">
        <v>6</v>
      </c>
      <c r="E4" s="43" t="s">
        <v>7</v>
      </c>
    </row>
    <row r="5" s="39" customFormat="1" ht="30" customHeight="1" spans="1:5">
      <c r="A5" s="43" t="s">
        <v>8</v>
      </c>
      <c r="B5" s="23">
        <v>5593</v>
      </c>
      <c r="C5" s="23">
        <f>C6</f>
        <v>5551</v>
      </c>
      <c r="D5" s="23">
        <v>11324</v>
      </c>
      <c r="E5" s="32">
        <f>(D5-C5)/C5*100</f>
        <v>103.999279409115</v>
      </c>
    </row>
    <row r="6" customFormat="1" ht="30" customHeight="1" spans="1:7">
      <c r="A6" s="12" t="s">
        <v>9</v>
      </c>
      <c r="B6" s="17">
        <f>B7+B12+B14+B15+B16</f>
        <v>5593</v>
      </c>
      <c r="C6" s="17">
        <f>C7+C12+C14+C15+C16</f>
        <v>5551</v>
      </c>
      <c r="D6" s="17">
        <f>D7+D12+D14+D15+D16</f>
        <v>11324</v>
      </c>
      <c r="E6" s="33">
        <f>(D6-C6)/C6*100</f>
        <v>103.999279409115</v>
      </c>
      <c r="G6" s="39"/>
    </row>
    <row r="7" customFormat="1" ht="30" customHeight="1" spans="1:5">
      <c r="A7" s="18" t="s">
        <v>10</v>
      </c>
      <c r="B7" s="17"/>
      <c r="C7" s="17"/>
      <c r="D7" s="17">
        <f>SUM(D8:D11)</f>
        <v>4830</v>
      </c>
      <c r="E7" s="33"/>
    </row>
    <row r="8" customFormat="1" ht="30" customHeight="1" spans="1:5">
      <c r="A8" s="18" t="s">
        <v>11</v>
      </c>
      <c r="B8" s="17"/>
      <c r="C8" s="17"/>
      <c r="D8" s="17">
        <v>1400</v>
      </c>
      <c r="E8" s="33"/>
    </row>
    <row r="9" customFormat="1" ht="30" customHeight="1" spans="1:5">
      <c r="A9" s="18" t="s">
        <v>12</v>
      </c>
      <c r="B9" s="17"/>
      <c r="C9" s="17"/>
      <c r="D9" s="17">
        <v>1000</v>
      </c>
      <c r="E9" s="33"/>
    </row>
    <row r="10" customFormat="1" ht="30" customHeight="1" spans="1:5">
      <c r="A10" s="18" t="s">
        <v>13</v>
      </c>
      <c r="B10" s="17"/>
      <c r="C10" s="17"/>
      <c r="D10" s="17">
        <v>2400</v>
      </c>
      <c r="E10" s="33"/>
    </row>
    <row r="11" customFormat="1" ht="30" customHeight="1" spans="1:5">
      <c r="A11" s="18" t="s">
        <v>14</v>
      </c>
      <c r="B11" s="17"/>
      <c r="C11" s="17"/>
      <c r="D11" s="17">
        <v>30</v>
      </c>
      <c r="E11" s="33"/>
    </row>
    <row r="12" customFormat="1" ht="30" customHeight="1" spans="1:5">
      <c r="A12" s="18" t="s">
        <v>15</v>
      </c>
      <c r="B12" s="17">
        <v>5105</v>
      </c>
      <c r="C12" s="17">
        <v>5105</v>
      </c>
      <c r="D12" s="17">
        <f>SUM(D13:D13)</f>
        <v>5000</v>
      </c>
      <c r="E12" s="33">
        <f>(D12-C12)/C12*100</f>
        <v>-2.05680705190989</v>
      </c>
    </row>
    <row r="13" customFormat="1" ht="30" customHeight="1" spans="1:5">
      <c r="A13" s="44" t="s">
        <v>16</v>
      </c>
      <c r="B13" s="17">
        <v>5105</v>
      </c>
      <c r="C13" s="17">
        <v>5105</v>
      </c>
      <c r="D13" s="17">
        <v>5000</v>
      </c>
      <c r="E13" s="33">
        <f>(D13-C13)/C13*100</f>
        <v>-2.05680705190989</v>
      </c>
    </row>
    <row r="14" customFormat="1" ht="30" customHeight="1" spans="1:5">
      <c r="A14" s="18" t="s">
        <v>17</v>
      </c>
      <c r="B14" s="17"/>
      <c r="C14" s="17"/>
      <c r="D14" s="17"/>
      <c r="E14" s="33"/>
    </row>
    <row r="15" customFormat="1" ht="30" customHeight="1" spans="1:5">
      <c r="A15" s="18" t="s">
        <v>18</v>
      </c>
      <c r="B15" s="17"/>
      <c r="C15" s="17"/>
      <c r="D15" s="17"/>
      <c r="E15" s="33"/>
    </row>
    <row r="16" customFormat="1" ht="30" customHeight="1" spans="1:5">
      <c r="A16" s="18" t="s">
        <v>19</v>
      </c>
      <c r="B16" s="17">
        <f>SUM(B17:B19)</f>
        <v>488</v>
      </c>
      <c r="C16" s="17">
        <f>SUM(C17:C19)</f>
        <v>446</v>
      </c>
      <c r="D16" s="17">
        <f>SUM(D17:D19)</f>
        <v>1494</v>
      </c>
      <c r="E16" s="33">
        <f>(D16-C16)/C16*100</f>
        <v>234.977578475336</v>
      </c>
    </row>
    <row r="17" customFormat="1" ht="30" customHeight="1" spans="1:5">
      <c r="A17" s="36" t="s">
        <v>20</v>
      </c>
      <c r="B17" s="15">
        <v>42</v>
      </c>
      <c r="C17" s="15"/>
      <c r="D17" s="17">
        <v>42</v>
      </c>
      <c r="E17" s="33"/>
    </row>
    <row r="18" customFormat="1" ht="30" customHeight="1" spans="1:5">
      <c r="A18" s="44" t="s">
        <v>21</v>
      </c>
      <c r="B18" s="17">
        <v>446</v>
      </c>
      <c r="C18" s="17">
        <v>446</v>
      </c>
      <c r="D18" s="17">
        <v>1052</v>
      </c>
      <c r="E18" s="33">
        <f>(D18-C18)/C18*100</f>
        <v>135.874439461883</v>
      </c>
    </row>
    <row r="19" customFormat="1" ht="30" customHeight="1" spans="1:5">
      <c r="A19" s="44" t="s">
        <v>22</v>
      </c>
      <c r="B19" s="17"/>
      <c r="C19" s="17"/>
      <c r="D19" s="17">
        <v>400</v>
      </c>
      <c r="E19" s="33"/>
    </row>
    <row r="20" s="40" customFormat="1" ht="21" customHeight="1" spans="1:5">
      <c r="A20" s="45" t="s">
        <v>23</v>
      </c>
      <c r="B20" s="45"/>
      <c r="C20" s="45"/>
      <c r="D20" s="45"/>
      <c r="E20" s="45"/>
    </row>
  </sheetData>
  <mergeCells count="2">
    <mergeCell ref="A2:E2"/>
    <mergeCell ref="A20:E20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5" workbookViewId="0">
      <selection activeCell="E22" sqref="E22"/>
    </sheetView>
  </sheetViews>
  <sheetFormatPr defaultColWidth="9" defaultRowHeight="14.25" outlineLevelCol="4"/>
  <cols>
    <col min="1" max="1" width="35.75" customWidth="1"/>
    <col min="2" max="2" width="10.625" customWidth="1"/>
    <col min="3" max="3" width="10.625" style="29" customWidth="1"/>
    <col min="4" max="5" width="10.625" customWidth="1"/>
  </cols>
  <sheetData>
    <row r="1" s="1" customFormat="1" ht="20.1" customHeight="1" spans="1:3">
      <c r="A1" s="1" t="s">
        <v>24</v>
      </c>
      <c r="C1" s="30"/>
    </row>
    <row r="2" s="27" customFormat="1" ht="45" customHeight="1" spans="1:5">
      <c r="A2" s="6" t="s">
        <v>25</v>
      </c>
      <c r="B2" s="6"/>
      <c r="C2" s="6"/>
      <c r="D2" s="6"/>
      <c r="E2" s="6"/>
    </row>
    <row r="3" ht="20.1" customHeight="1" spans="5:5">
      <c r="E3" s="31" t="s">
        <v>2</v>
      </c>
    </row>
    <row r="4" s="4" customFormat="1" ht="38" customHeight="1" spans="1:5">
      <c r="A4" s="8" t="s">
        <v>26</v>
      </c>
      <c r="B4" s="11" t="s">
        <v>4</v>
      </c>
      <c r="C4" s="11" t="s">
        <v>5</v>
      </c>
      <c r="D4" s="11" t="s">
        <v>6</v>
      </c>
      <c r="E4" s="8" t="s">
        <v>7</v>
      </c>
    </row>
    <row r="5" s="28" customFormat="1" ht="30" customHeight="1" spans="1:5">
      <c r="A5" s="22" t="s">
        <v>27</v>
      </c>
      <c r="B5" s="23">
        <f>B7+B6</f>
        <v>5213.89</v>
      </c>
      <c r="C5" s="23">
        <f>C7+C6</f>
        <v>2443</v>
      </c>
      <c r="D5" s="23">
        <f>D7+D6</f>
        <v>8434</v>
      </c>
      <c r="E5" s="32">
        <f>(D5-C5)/C5*100</f>
        <v>245.231273024969</v>
      </c>
    </row>
    <row r="6" ht="30" customHeight="1" spans="1:5">
      <c r="A6" s="12" t="s">
        <v>28</v>
      </c>
      <c r="B6" s="23"/>
      <c r="C6" s="23"/>
      <c r="D6" s="23"/>
      <c r="E6" s="33"/>
    </row>
    <row r="7" ht="30" customHeight="1" spans="1:5">
      <c r="A7" s="12" t="s">
        <v>29</v>
      </c>
      <c r="B7" s="17">
        <f>B8+B12+B16+B17</f>
        <v>5213.89</v>
      </c>
      <c r="C7" s="17">
        <f>C8+C12+C16+C17</f>
        <v>2443</v>
      </c>
      <c r="D7" s="17">
        <f>D8+D12+D16+D17</f>
        <v>8434</v>
      </c>
      <c r="E7" s="33">
        <f>(D7-C7)/C7*100</f>
        <v>245.231273024969</v>
      </c>
    </row>
    <row r="8" ht="30" customHeight="1" spans="1:5">
      <c r="A8" s="18" t="s">
        <v>30</v>
      </c>
      <c r="B8" s="13">
        <f>B9+B10+B11</f>
        <v>793.89</v>
      </c>
      <c r="C8" s="13">
        <f>C9+C10+C11</f>
        <v>793</v>
      </c>
      <c r="D8" s="13">
        <f>D9+D10+D11</f>
        <v>200</v>
      </c>
      <c r="E8" s="33">
        <f>(D8-C8)/C8*100</f>
        <v>-74.7793190416141</v>
      </c>
    </row>
    <row r="9" ht="30" customHeight="1" spans="1:5">
      <c r="A9" s="34" t="s">
        <v>31</v>
      </c>
      <c r="B9" s="35">
        <v>793.89</v>
      </c>
      <c r="C9" s="35">
        <v>793</v>
      </c>
      <c r="D9" s="17"/>
      <c r="E9" s="33">
        <f>(D9-C9)/C9*100</f>
        <v>-100</v>
      </c>
    </row>
    <row r="10" ht="30" customHeight="1" spans="1:5">
      <c r="A10" s="34" t="s">
        <v>32</v>
      </c>
      <c r="B10" s="35"/>
      <c r="C10" s="35"/>
      <c r="D10" s="17"/>
      <c r="E10" s="33"/>
    </row>
    <row r="11" ht="30" customHeight="1" spans="1:5">
      <c r="A11" s="34" t="s">
        <v>33</v>
      </c>
      <c r="B11" s="35"/>
      <c r="C11" s="35"/>
      <c r="D11" s="17">
        <v>200</v>
      </c>
      <c r="E11" s="33"/>
    </row>
    <row r="12" ht="30" customHeight="1" spans="1:5">
      <c r="A12" s="18" t="s">
        <v>34</v>
      </c>
      <c r="B12" s="35"/>
      <c r="C12" s="35"/>
      <c r="D12" s="17">
        <f>SUM(D13:D15)</f>
        <v>4550</v>
      </c>
      <c r="E12" s="33"/>
    </row>
    <row r="13" ht="30" customHeight="1" spans="1:5">
      <c r="A13" s="18" t="s">
        <v>35</v>
      </c>
      <c r="B13" s="35"/>
      <c r="C13" s="35"/>
      <c r="D13" s="17">
        <v>1400</v>
      </c>
      <c r="E13" s="33"/>
    </row>
    <row r="14" ht="30" customHeight="1" spans="1:5">
      <c r="A14" s="18" t="s">
        <v>36</v>
      </c>
      <c r="B14" s="35"/>
      <c r="C14" s="35"/>
      <c r="D14" s="17">
        <v>2400</v>
      </c>
      <c r="E14" s="33"/>
    </row>
    <row r="15" ht="30" customHeight="1" spans="1:5">
      <c r="A15" s="18" t="s">
        <v>37</v>
      </c>
      <c r="B15" s="35"/>
      <c r="C15" s="35"/>
      <c r="D15" s="17">
        <v>750</v>
      </c>
      <c r="E15" s="33"/>
    </row>
    <row r="16" ht="30" customHeight="1" spans="1:5">
      <c r="A16" s="18" t="s">
        <v>38</v>
      </c>
      <c r="B16" s="35"/>
      <c r="C16" s="35"/>
      <c r="D16" s="17"/>
      <c r="E16" s="33"/>
    </row>
    <row r="17" ht="30" customHeight="1" spans="1:5">
      <c r="A17" s="18" t="s">
        <v>39</v>
      </c>
      <c r="B17" s="20">
        <f>SUM(B18:B20)</f>
        <v>4420</v>
      </c>
      <c r="C17" s="20">
        <f>SUM(C18:C20)</f>
        <v>1650</v>
      </c>
      <c r="D17" s="20">
        <f>SUM(D18:D20)</f>
        <v>3684</v>
      </c>
      <c r="E17" s="33">
        <f>(D17-C17)/C17*100</f>
        <v>123.272727272727</v>
      </c>
    </row>
    <row r="18" ht="30" customHeight="1" spans="1:5">
      <c r="A18" s="36" t="s">
        <v>40</v>
      </c>
      <c r="B18" s="17">
        <v>2281</v>
      </c>
      <c r="C18" s="17"/>
      <c r="D18" s="17">
        <v>1500</v>
      </c>
      <c r="E18" s="33"/>
    </row>
    <row r="19" ht="30" customHeight="1" spans="1:5">
      <c r="A19" s="36" t="s">
        <v>41</v>
      </c>
      <c r="B19" s="17">
        <v>2097</v>
      </c>
      <c r="C19" s="17">
        <v>1650</v>
      </c>
      <c r="D19" s="17">
        <f>964+10+1080</f>
        <v>2054</v>
      </c>
      <c r="E19" s="33">
        <f>(D19-C19)/C19*100</f>
        <v>24.4848484848485</v>
      </c>
    </row>
    <row r="20" ht="30" customHeight="1" spans="1:5">
      <c r="A20" s="36" t="s">
        <v>42</v>
      </c>
      <c r="B20" s="17">
        <f>SUM(B21:B22)</f>
        <v>42</v>
      </c>
      <c r="C20" s="17"/>
      <c r="D20" s="17">
        <f>SUM(D21:D22)</f>
        <v>130</v>
      </c>
      <c r="E20" s="33"/>
    </row>
    <row r="21" ht="30" customHeight="1" spans="1:5">
      <c r="A21" s="36" t="s">
        <v>43</v>
      </c>
      <c r="B21" s="17">
        <v>42</v>
      </c>
      <c r="C21" s="17"/>
      <c r="D21" s="17">
        <v>42</v>
      </c>
      <c r="E21" s="33"/>
    </row>
    <row r="22" ht="32" customHeight="1" spans="1:5">
      <c r="A22" s="36" t="s">
        <v>44</v>
      </c>
      <c r="B22" s="17"/>
      <c r="C22" s="17"/>
      <c r="D22" s="17">
        <v>88</v>
      </c>
      <c r="E22" s="33"/>
    </row>
  </sheetData>
  <mergeCells count="1">
    <mergeCell ref="A2:E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8" sqref="D8"/>
    </sheetView>
  </sheetViews>
  <sheetFormatPr defaultColWidth="9" defaultRowHeight="14.25" outlineLevelCol="7"/>
  <cols>
    <col min="1" max="1" width="31.625" customWidth="1"/>
    <col min="2" max="2" width="11.625" customWidth="1"/>
    <col min="3" max="4" width="9.625" customWidth="1"/>
    <col min="5" max="5" width="31.625" customWidth="1"/>
    <col min="6" max="6" width="11.625" customWidth="1"/>
    <col min="7" max="8" width="9.625" customWidth="1"/>
  </cols>
  <sheetData>
    <row r="1" s="1" customFormat="1" ht="20.1" customHeight="1" spans="1:1">
      <c r="A1" s="1" t="s">
        <v>45</v>
      </c>
    </row>
    <row r="2" s="2" customFormat="1" ht="45" customHeight="1" spans="1:8">
      <c r="A2" s="6" t="s">
        <v>46</v>
      </c>
      <c r="B2" s="6"/>
      <c r="C2" s="6"/>
      <c r="D2" s="6"/>
      <c r="E2" s="6"/>
      <c r="F2" s="6"/>
      <c r="G2" s="6"/>
      <c r="H2" s="6"/>
    </row>
    <row r="3" s="3" customFormat="1" ht="20.1" customHeight="1" spans="8:8">
      <c r="H3" s="7" t="s">
        <v>2</v>
      </c>
    </row>
    <row r="4" ht="22" customHeight="1" spans="1:8">
      <c r="A4" s="8" t="s">
        <v>47</v>
      </c>
      <c r="B4" s="8"/>
      <c r="C4" s="8"/>
      <c r="D4" s="9"/>
      <c r="E4" s="10" t="s">
        <v>48</v>
      </c>
      <c r="F4" s="8"/>
      <c r="G4" s="8"/>
      <c r="H4" s="8"/>
    </row>
    <row r="5" s="4" customFormat="1" ht="39.95" customHeight="1" spans="1:8">
      <c r="A5" s="8" t="s">
        <v>49</v>
      </c>
      <c r="B5" s="11" t="s">
        <v>4</v>
      </c>
      <c r="C5" s="11" t="s">
        <v>5</v>
      </c>
      <c r="D5" s="11" t="s">
        <v>6</v>
      </c>
      <c r="E5" s="10" t="s">
        <v>49</v>
      </c>
      <c r="F5" s="11" t="s">
        <v>4</v>
      </c>
      <c r="G5" s="11" t="s">
        <v>5</v>
      </c>
      <c r="H5" s="11" t="s">
        <v>6</v>
      </c>
    </row>
    <row r="6" ht="22" customHeight="1" spans="1:8">
      <c r="A6" s="12" t="s">
        <v>9</v>
      </c>
      <c r="B6" s="13">
        <v>5593</v>
      </c>
      <c r="C6" s="14">
        <f>表1!C5</f>
        <v>5551</v>
      </c>
      <c r="D6" s="15">
        <v>11324</v>
      </c>
      <c r="E6" s="16" t="s">
        <v>28</v>
      </c>
      <c r="F6" s="14"/>
      <c r="G6" s="14"/>
      <c r="H6" s="14"/>
    </row>
    <row r="7" ht="22" customHeight="1" spans="1:8">
      <c r="A7" s="12" t="s">
        <v>50</v>
      </c>
      <c r="B7" s="17">
        <v>1792</v>
      </c>
      <c r="C7" s="14">
        <v>1792</v>
      </c>
      <c r="D7" s="15">
        <f>SUM(D8:D10)</f>
        <v>3368</v>
      </c>
      <c r="E7" s="16" t="s">
        <v>29</v>
      </c>
      <c r="F7" s="14">
        <f>SUM(F8:F11)</f>
        <v>5214</v>
      </c>
      <c r="G7" s="14">
        <f>SUM(G8:G11)</f>
        <v>2443</v>
      </c>
      <c r="H7" s="14">
        <f>SUM(H8:H11)</f>
        <v>8434</v>
      </c>
    </row>
    <row r="8" ht="22" customHeight="1" spans="1:8">
      <c r="A8" s="18" t="s">
        <v>51</v>
      </c>
      <c r="B8" s="13">
        <v>261</v>
      </c>
      <c r="C8" s="14">
        <v>261</v>
      </c>
      <c r="D8" s="15"/>
      <c r="E8" s="19" t="s">
        <v>30</v>
      </c>
      <c r="F8" s="14">
        <v>794</v>
      </c>
      <c r="G8" s="14">
        <f>表2!C8</f>
        <v>793</v>
      </c>
      <c r="H8" s="14">
        <v>200</v>
      </c>
    </row>
    <row r="9" ht="22" customHeight="1" spans="1:8">
      <c r="A9" s="18" t="s">
        <v>52</v>
      </c>
      <c r="B9" s="13"/>
      <c r="C9" s="14"/>
      <c r="D9" s="15"/>
      <c r="E9" s="19" t="s">
        <v>34</v>
      </c>
      <c r="F9" s="20"/>
      <c r="G9" s="14"/>
      <c r="H9" s="14">
        <v>4550</v>
      </c>
    </row>
    <row r="10" ht="22" customHeight="1" spans="1:8">
      <c r="A10" s="18" t="s">
        <v>53</v>
      </c>
      <c r="B10" s="20">
        <v>1531</v>
      </c>
      <c r="C10" s="14">
        <v>1531</v>
      </c>
      <c r="D10" s="15">
        <f>G14</f>
        <v>3368</v>
      </c>
      <c r="E10" s="19" t="s">
        <v>38</v>
      </c>
      <c r="F10" s="14"/>
      <c r="G10" s="14"/>
      <c r="H10" s="14"/>
    </row>
    <row r="11" ht="22" customHeight="1" spans="1:8">
      <c r="A11" s="12"/>
      <c r="B11" s="17"/>
      <c r="C11" s="14"/>
      <c r="D11" s="15"/>
      <c r="E11" s="19" t="s">
        <v>39</v>
      </c>
      <c r="F11" s="14">
        <v>4420</v>
      </c>
      <c r="G11" s="14">
        <f>表2!C17</f>
        <v>1650</v>
      </c>
      <c r="H11" s="14">
        <v>3684</v>
      </c>
    </row>
    <row r="12" ht="22" customHeight="1" spans="1:8">
      <c r="A12" s="12"/>
      <c r="B12" s="17"/>
      <c r="C12" s="14"/>
      <c r="D12" s="15"/>
      <c r="E12" s="21" t="s">
        <v>54</v>
      </c>
      <c r="F12" s="20">
        <f t="shared" ref="F12:H12" si="0">F13+F14</f>
        <v>2171</v>
      </c>
      <c r="G12" s="20">
        <f t="shared" si="0"/>
        <v>4900</v>
      </c>
      <c r="H12" s="20">
        <f t="shared" si="0"/>
        <v>6258</v>
      </c>
    </row>
    <row r="13" ht="22" customHeight="1" spans="1:8">
      <c r="A13" s="12"/>
      <c r="B13" s="17"/>
      <c r="C13" s="14"/>
      <c r="D13" s="15"/>
      <c r="E13" s="19" t="s">
        <v>55</v>
      </c>
      <c r="F13" s="14">
        <v>1612</v>
      </c>
      <c r="G13" s="14">
        <v>1532</v>
      </c>
      <c r="H13" s="14">
        <v>2745</v>
      </c>
    </row>
    <row r="14" ht="22" customHeight="1" spans="1:8">
      <c r="A14" s="12"/>
      <c r="B14" s="17"/>
      <c r="C14" s="14"/>
      <c r="D14" s="15"/>
      <c r="E14" s="19" t="s">
        <v>56</v>
      </c>
      <c r="F14" s="14">
        <v>559</v>
      </c>
      <c r="G14" s="14">
        <f>360+3008</f>
        <v>3368</v>
      </c>
      <c r="H14" s="14">
        <f>505+3008</f>
        <v>3513</v>
      </c>
    </row>
    <row r="15" ht="22" customHeight="1" spans="1:8">
      <c r="A15" s="12"/>
      <c r="B15" s="17"/>
      <c r="C15" s="14"/>
      <c r="D15" s="15"/>
      <c r="E15" s="16"/>
      <c r="F15" s="14"/>
      <c r="G15" s="14"/>
      <c r="H15" s="14"/>
    </row>
    <row r="16" ht="22" customHeight="1" spans="1:8">
      <c r="A16" s="12"/>
      <c r="B16" s="17"/>
      <c r="C16" s="14"/>
      <c r="D16" s="15"/>
      <c r="E16" s="16"/>
      <c r="F16" s="14"/>
      <c r="G16" s="14"/>
      <c r="H16" s="14"/>
    </row>
    <row r="17" ht="22" customHeight="1" spans="1:8">
      <c r="A17" s="12"/>
      <c r="B17" s="17"/>
      <c r="C17" s="14"/>
      <c r="D17" s="15"/>
      <c r="E17" s="16"/>
      <c r="F17" s="14"/>
      <c r="G17" s="14"/>
      <c r="H17" s="14"/>
    </row>
    <row r="18" ht="22" customHeight="1" spans="1:8">
      <c r="A18" s="12"/>
      <c r="B18" s="17"/>
      <c r="C18" s="14"/>
      <c r="D18" s="15"/>
      <c r="E18" s="16"/>
      <c r="F18" s="14"/>
      <c r="G18" s="14"/>
      <c r="H18" s="14"/>
    </row>
    <row r="19" s="5" customFormat="1" ht="22" customHeight="1" spans="1:8">
      <c r="A19" s="22" t="s">
        <v>57</v>
      </c>
      <c r="B19" s="23">
        <f>B6+B7</f>
        <v>7385</v>
      </c>
      <c r="C19" s="24">
        <f t="shared" ref="C19:D19" si="1">C6+C7</f>
        <v>7343</v>
      </c>
      <c r="D19" s="25">
        <f t="shared" si="1"/>
        <v>14692</v>
      </c>
      <c r="E19" s="26" t="s">
        <v>58</v>
      </c>
      <c r="F19" s="24">
        <f>F7+F12</f>
        <v>7385</v>
      </c>
      <c r="G19" s="24">
        <f>G7+G12</f>
        <v>7343</v>
      </c>
      <c r="H19" s="24">
        <f>H7+H12</f>
        <v>14692</v>
      </c>
    </row>
  </sheetData>
  <sheetProtection password="C70D" sheet="1" objects="1"/>
  <mergeCells count="3">
    <mergeCell ref="A2:H2"/>
    <mergeCell ref="A4:D4"/>
    <mergeCell ref="E4:H4"/>
  </mergeCells>
  <printOptions horizontalCentered="1"/>
  <pageMargins left="0.786805555555556" right="0.786805555555556" top="0.984027777777778" bottom="0.786805555555556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表3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碧海蓝天</cp:lastModifiedBy>
  <dcterms:created xsi:type="dcterms:W3CDTF">2022-01-12T07:54:00Z</dcterms:created>
  <cp:lastPrinted>2022-12-20T12:13:00Z</cp:lastPrinted>
  <dcterms:modified xsi:type="dcterms:W3CDTF">2024-02-01T01:55:11Z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54b941f1</vt:lpwstr>
  </property>
  <property fmtid="{D5CDD505-2E9C-101B-9397-08002B2CF9AE}" pid="3" name="KSOProductBuildVer">
    <vt:lpwstr>2052-12.1.0.16120</vt:lpwstr>
  </property>
  <property fmtid="{D5CDD505-2E9C-101B-9397-08002B2CF9AE}" pid="4" name="ICV">
    <vt:lpwstr>C03BA524E198469AAD632E6FA064CF46_12</vt:lpwstr>
  </property>
</Properties>
</file>