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5" r:id="rId1"/>
    <sheet name="表2" sheetId="6" r:id="rId2"/>
    <sheet name="表3" sheetId="7" r:id="rId3"/>
  </sheets>
  <definedNames>
    <definedName name="_xlnm.Print_Titles" localSheetId="0">表1!$4:$4</definedName>
    <definedName name="_xlnm.Print_Titles" localSheetId="1">表2!$4:$4</definedName>
    <definedName name="_xlnm.Print_Area" localSheetId="0">表1!$A$1:$E$27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<sst xmlns="http://schemas.openxmlformats.org/spreadsheetml/2006/main" count="91" uniqueCount="67">
  <si>
    <t>表1</t>
  </si>
  <si>
    <t>2025-2026年国有资本经营预算收入表</t>
  </si>
  <si>
    <t>单位：万元</t>
  </si>
  <si>
    <t>收入项目</t>
  </si>
  <si>
    <t>2025年
调整预算数</t>
  </si>
  <si>
    <t>2025年
执行数</t>
  </si>
  <si>
    <t>2026年
预算数</t>
  </si>
  <si>
    <t>增幅%</t>
  </si>
  <si>
    <t>收入合计</t>
  </si>
  <si>
    <t>一、非税收入</t>
  </si>
  <si>
    <t>（一）国有资本经营收入</t>
  </si>
  <si>
    <t>1.利润收入</t>
  </si>
  <si>
    <t>（1）新铜都城发集团利润上缴</t>
  </si>
  <si>
    <t>（2）大冶湖高新产投集团利润上缴</t>
  </si>
  <si>
    <t>（3）黄石临空建投公司利润上缴</t>
  </si>
  <si>
    <t>（4）金弘控股集团利润上缴</t>
  </si>
  <si>
    <t>（5）光谷东控股集团利润上缴</t>
  </si>
  <si>
    <t>2.股息红利收入</t>
  </si>
  <si>
    <t>光谷东国投集团三鑫金铜公司分红</t>
  </si>
  <si>
    <t>3.产权转让收入</t>
  </si>
  <si>
    <t>4.清算收入</t>
  </si>
  <si>
    <t>5.其他国有资本经营预算收入</t>
  </si>
  <si>
    <t>（1）无偿划转光谷东国投集团经营性资产收益上缴</t>
  </si>
  <si>
    <t>（2）无偿划转荆楚投资公司资产收益上缴</t>
  </si>
  <si>
    <t>（3）无偿划转鄂东南两山公司资产收益上缴</t>
  </si>
  <si>
    <t>（4）大冶湖捕捞收益上缴</t>
  </si>
  <si>
    <t>二、转移性收入</t>
  </si>
  <si>
    <t>1.国有资本经营预算转移支付收入</t>
  </si>
  <si>
    <t>2.上年结余收入</t>
  </si>
  <si>
    <t>3.上解收入</t>
  </si>
  <si>
    <t>说明：从2022年起，我市将本级国有资本经营收入纳入国有资本经营预算进行核算。</t>
  </si>
  <si>
    <t>表2</t>
  </si>
  <si>
    <t>2025-2026年国有资本经营预算支出表</t>
  </si>
  <si>
    <t>支出项目</t>
  </si>
  <si>
    <t>支出合计</t>
  </si>
  <si>
    <t>一、社会保障和就业支出</t>
  </si>
  <si>
    <t>二、国有资本经营预算支出</t>
  </si>
  <si>
    <t>1.解决历史遗留问题及改革成本支出</t>
  </si>
  <si>
    <t>（1）国有企业退休人员社会化管理补助支出</t>
  </si>
  <si>
    <t>（2）国有企业改革成本支出</t>
  </si>
  <si>
    <t>2.国有企业资本金注入</t>
  </si>
  <si>
    <t>（1）鄂东南两山公司资本金注入</t>
  </si>
  <si>
    <t>（2）黄石临空建投公司资本金注入</t>
  </si>
  <si>
    <t>（3）鄂东基金公司资本金注入</t>
  </si>
  <si>
    <t>（4）金弘控股集团资本金注入</t>
  </si>
  <si>
    <t>（5）光谷东控股集团资本金注入</t>
  </si>
  <si>
    <t>（6）农发集团资本金注入</t>
  </si>
  <si>
    <t>3.国有企业公益性补贴</t>
  </si>
  <si>
    <t>4.其他国有资本经营预算支出</t>
  </si>
  <si>
    <t xml:space="preserve"> （1）其他国有企业改革成本支出</t>
  </si>
  <si>
    <t xml:space="preserve"> （2）三鑫公司分成支出</t>
  </si>
  <si>
    <t xml:space="preserve"> （3）经营性国有资产征管经费</t>
  </si>
  <si>
    <t xml:space="preserve"> （4）大冶湖捕捞收益安排的支出</t>
  </si>
  <si>
    <t>三、转移性支出</t>
  </si>
  <si>
    <t>1.调出资金</t>
  </si>
  <si>
    <t>2.年终结余</t>
  </si>
  <si>
    <t>表3</t>
  </si>
  <si>
    <t>2025-2026年国有资本经营预算收支平衡表</t>
  </si>
  <si>
    <t>收                  入</t>
  </si>
  <si>
    <t>支                  出</t>
  </si>
  <si>
    <t>项目</t>
  </si>
  <si>
    <t>1.国有资本经营收入</t>
  </si>
  <si>
    <t>1.解决历史遗留问题及改革成本</t>
  </si>
  <si>
    <t>2.上解收入</t>
  </si>
  <si>
    <t>3.上年结余收入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</si>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</sst>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 * #,##0.00_ ;_ * \-#,##0.00_ ;_ * &quot;-&quot;??.00_ ;_ @_ "/>
    <numFmt numFmtId="178" formatCode="0.0_ "/>
  </numFmts>
  <fonts count="39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等线"/>
      <charset val="134"/>
      <scheme val="minor"/>
    </font>
    <font>
      <sz val="13"/>
      <color theme="1"/>
      <name val="楷体_GB2312"/>
      <charset val="134"/>
    </font>
    <font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Arial Narrow"/>
      <charset val="134"/>
    </font>
    <font>
      <sz val="11"/>
      <name val="Arial Narrow"/>
      <charset val="134"/>
    </font>
    <font>
      <b/>
      <sz val="11"/>
      <color theme="1"/>
      <name val="宋体"/>
      <charset val="134"/>
    </font>
    <font>
      <b/>
      <sz val="11"/>
      <color theme="1"/>
      <name val="Arial Narrow"/>
      <charset val="134"/>
    </font>
    <font>
      <b/>
      <sz val="11"/>
      <color theme="1"/>
      <name val="黑体"/>
      <charset val="134"/>
    </font>
    <font>
      <sz val="11"/>
      <color theme="1"/>
      <name val="楷体_GB2312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sz val="11"/>
      <name val="宋体"/>
      <charset val="134"/>
    </font>
    <font>
      <sz val="11"/>
      <color rgb="FF000000"/>
      <name val="Arial Narrow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43" fontId="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8" fillId="0" borderId="1" xfId="1" applyNumberFormat="1" applyFont="1" applyBorder="1">
      <alignment vertical="center"/>
    </xf>
    <xf numFmtId="0" fontId="7" fillId="0" borderId="3" xfId="0" applyFont="1" applyFill="1" applyBorder="1">
      <alignment vertical="center"/>
    </xf>
    <xf numFmtId="176" fontId="8" fillId="0" borderId="1" xfId="1" applyNumberFormat="1" applyFont="1" applyFill="1" applyBorder="1">
      <alignment vertical="center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176" fontId="9" fillId="0" borderId="1" xfId="50" applyNumberFormat="1" applyFont="1" applyFill="1" applyBorder="1" applyAlignment="1">
      <alignment vertical="center"/>
    </xf>
    <xf numFmtId="177" fontId="9" fillId="0" borderId="1" xfId="50" applyNumberFormat="1" applyFont="1" applyFill="1" applyBorder="1" applyAlignment="1">
      <alignment vertical="center"/>
    </xf>
    <xf numFmtId="176" fontId="8" fillId="0" borderId="2" xfId="1" applyNumberFormat="1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1" fillId="0" borderId="2" xfId="1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176" fontId="11" fillId="0" borderId="1" xfId="1" applyNumberFormat="1" applyFont="1" applyFill="1" applyBorder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1" applyNumberFormat="1" applyFont="1" applyFill="1" applyBorder="1">
      <alignment vertical="center"/>
    </xf>
    <xf numFmtId="178" fontId="16" fillId="0" borderId="1" xfId="3" applyNumberFormat="1" applyFont="1" applyFill="1" applyBorder="1" applyAlignment="1">
      <alignment horizontal="right" vertical="center"/>
    </xf>
    <xf numFmtId="0" fontId="17" fillId="0" borderId="1" xfId="0" applyFont="1" applyFill="1" applyBorder="1">
      <alignment vertical="center"/>
    </xf>
    <xf numFmtId="178" fontId="9" fillId="0" borderId="1" xfId="3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>
      <alignment vertical="center"/>
    </xf>
    <xf numFmtId="0" fontId="17" fillId="0" borderId="1" xfId="0" applyFont="1" applyFill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center" indent="2" shrinkToFit="1"/>
    </xf>
    <xf numFmtId="0" fontId="17" fillId="0" borderId="1" xfId="0" applyFont="1" applyFill="1" applyBorder="1" applyAlignment="1">
      <alignment horizontal="left" vertical="center" indent="2"/>
    </xf>
    <xf numFmtId="0" fontId="17" fillId="0" borderId="1" xfId="0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11" fillId="0" borderId="1" xfId="3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178" fontId="8" fillId="0" borderId="1" xfId="3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2"/>
    </xf>
    <xf numFmtId="176" fontId="18" fillId="0" borderId="1" xfId="1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 indent="2" shrinkToFi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indent="1" shrinkToFit="1"/>
    </xf>
    <xf numFmtId="176" fontId="9" fillId="0" borderId="2" xfId="1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 indent="1" shrinkToFit="1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千位分隔 2" xfId="50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D3" sqref="D3:E3"/>
    </sheetView>
  </sheetViews>
  <sheetFormatPr defaultColWidth="9" defaultRowHeight="14.25" outlineLevelCol="4"/>
  <cols>
    <col min="1" max="1" width="45.625" style="29" customWidth="1"/>
    <col min="2" max="4" width="12.125" style="29" customWidth="1"/>
    <col min="5" max="5" width="7.03333333333333" style="29" customWidth="1"/>
    <col min="6" max="16384" width="9" style="29"/>
  </cols>
  <sheetData>
    <row r="1" s="30" customFormat="1" ht="24.75" customHeight="1" spans="1:5">
      <c r="A1" s="30" t="s">
        <v>0</v>
      </c>
    </row>
    <row r="2" s="49" customFormat="1" ht="33" customHeight="1" spans="1:5">
      <c r="A2" s="31" t="s">
        <v>1</v>
      </c>
      <c r="B2" s="31"/>
      <c r="C2" s="31"/>
      <c r="D2" s="31"/>
      <c r="E2" s="31"/>
    </row>
    <row r="3" s="50" customFormat="1" ht="20.1" customHeight="1" spans="1:5">
      <c r="D3" s="32" t="s">
        <v>2</v>
      </c>
      <c r="E3" s="32"/>
    </row>
    <row r="4" s="51" customFormat="1" ht="33" customHeight="1" spans="1:5">
      <c r="A4" s="53" t="s">
        <v>3</v>
      </c>
      <c r="B4" s="12" t="s">
        <v>4</v>
      </c>
      <c r="C4" s="12" t="s">
        <v>5</v>
      </c>
      <c r="D4" s="12" t="s">
        <v>6</v>
      </c>
      <c r="E4" s="53" t="s">
        <v>7</v>
      </c>
    </row>
    <row r="5" s="51" customFormat="1" ht="24.75" customHeight="1" spans="1:5">
      <c r="A5" s="54" t="s">
        <v>8</v>
      </c>
      <c r="B5" s="26">
        <f>B6+B23</f>
        <v>22823</v>
      </c>
      <c r="C5" s="26">
        <f>C6+C23</f>
        <v>22620</v>
      </c>
      <c r="D5" s="26">
        <f>D6+D23</f>
        <v>25111</v>
      </c>
      <c r="E5" s="55">
        <f t="shared" ref="E5:E15" si="0">(D5-C5)/C5*100</f>
        <v>11.0123784261715</v>
      </c>
    </row>
    <row r="6" s="51" customFormat="1" ht="24.75" customHeight="1" spans="1:5">
      <c r="A6" s="56" t="s">
        <v>9</v>
      </c>
      <c r="B6" s="16">
        <f>B7</f>
        <v>18176</v>
      </c>
      <c r="C6" s="16">
        <f>C7</f>
        <v>17973</v>
      </c>
      <c r="D6" s="16">
        <f>D7</f>
        <v>18917</v>
      </c>
      <c r="E6" s="57">
        <f t="shared" si="0"/>
        <v>5.2523229288377</v>
      </c>
    </row>
    <row r="7" customFormat="1" ht="24.75" customHeight="1" spans="1:5">
      <c r="A7" s="56" t="s">
        <v>10</v>
      </c>
      <c r="B7" s="16">
        <f>B8+B14+B16+B17+B18</f>
        <v>18176</v>
      </c>
      <c r="C7" s="16">
        <f>C8+C14+C16+C17+C18</f>
        <v>17973</v>
      </c>
      <c r="D7" s="16">
        <f>D8+D14+D16+D17+D18</f>
        <v>18917</v>
      </c>
      <c r="E7" s="57">
        <f t="shared" si="0"/>
        <v>5.2523229288377</v>
      </c>
    </row>
    <row r="8" customFormat="1" ht="24.75" customHeight="1" spans="1:5">
      <c r="A8" s="58" t="s">
        <v>11</v>
      </c>
      <c r="B8" s="16">
        <f>SUM(B9:B13)</f>
        <v>8797</v>
      </c>
      <c r="C8" s="16">
        <f>SUM(C9:C13)</f>
        <v>8797</v>
      </c>
      <c r="D8" s="16">
        <f>SUM(D9:D13)</f>
        <v>5989</v>
      </c>
      <c r="E8" s="57">
        <f t="shared" si="0"/>
        <v>-31.919972717972</v>
      </c>
    </row>
    <row r="9" customFormat="1" ht="24.75" customHeight="1" spans="1:5">
      <c r="A9" s="59" t="s">
        <v>12</v>
      </c>
      <c r="B9" s="60">
        <v>2584</v>
      </c>
      <c r="C9" s="60">
        <v>2584</v>
      </c>
      <c r="D9" s="60">
        <v>2713</v>
      </c>
      <c r="E9" s="57">
        <f t="shared" si="0"/>
        <v>4.9922600619195</v>
      </c>
    </row>
    <row r="10" customFormat="1" ht="24.75" customHeight="1" spans="1:5">
      <c r="A10" s="59" t="s">
        <v>13</v>
      </c>
      <c r="B10" s="60">
        <v>1285</v>
      </c>
      <c r="C10" s="60">
        <v>1285</v>
      </c>
      <c r="D10" s="60">
        <v>1349</v>
      </c>
      <c r="E10" s="57">
        <f t="shared" si="0"/>
        <v>4.98054474708171</v>
      </c>
    </row>
    <row r="11" customFormat="1" ht="24.75" customHeight="1" spans="1:5">
      <c r="A11" s="59" t="s">
        <v>14</v>
      </c>
      <c r="B11" s="60">
        <v>4502</v>
      </c>
      <c r="C11" s="60">
        <v>4502</v>
      </c>
      <c r="D11" s="60">
        <v>1480</v>
      </c>
      <c r="E11" s="57">
        <f t="shared" si="0"/>
        <v>-67.1257219013772</v>
      </c>
    </row>
    <row r="12" customFormat="1" ht="24.75" customHeight="1" spans="1:5">
      <c r="A12" s="59" t="s">
        <v>15</v>
      </c>
      <c r="B12" s="60">
        <v>21</v>
      </c>
      <c r="C12" s="60">
        <v>21</v>
      </c>
      <c r="D12" s="60">
        <v>22</v>
      </c>
      <c r="E12" s="57">
        <f t="shared" si="0"/>
        <v>4.76190476190476</v>
      </c>
    </row>
    <row r="13" customFormat="1" ht="24.75" customHeight="1" spans="1:5">
      <c r="A13" s="59" t="s">
        <v>16</v>
      </c>
      <c r="B13" s="16">
        <v>405</v>
      </c>
      <c r="C13" s="16">
        <v>405</v>
      </c>
      <c r="D13" s="60">
        <v>425</v>
      </c>
      <c r="E13" s="57">
        <f t="shared" si="0"/>
        <v>4.93827160493827</v>
      </c>
    </row>
    <row r="14" customFormat="1" ht="24.75" customHeight="1" spans="1:5">
      <c r="A14" s="58" t="s">
        <v>17</v>
      </c>
      <c r="B14" s="16">
        <f>SUM(B15)</f>
        <v>7173</v>
      </c>
      <c r="C14" s="16">
        <f>SUM(C15)</f>
        <v>7173</v>
      </c>
      <c r="D14" s="16">
        <f>SUM(D15)</f>
        <v>8400</v>
      </c>
      <c r="E14" s="57">
        <f t="shared" si="0"/>
        <v>17.1058134671685</v>
      </c>
    </row>
    <row r="15" customFormat="1" ht="24.75" customHeight="1" spans="1:5">
      <c r="A15" s="61" t="s">
        <v>18</v>
      </c>
      <c r="B15" s="60">
        <v>7173</v>
      </c>
      <c r="C15" s="60">
        <v>7173</v>
      </c>
      <c r="D15" s="60">
        <v>8400</v>
      </c>
      <c r="E15" s="57">
        <f t="shared" si="0"/>
        <v>17.1058134671685</v>
      </c>
    </row>
    <row r="16" customFormat="1" ht="24.75" customHeight="1" spans="1:5">
      <c r="A16" s="58" t="s">
        <v>19</v>
      </c>
      <c r="B16" s="16"/>
      <c r="C16" s="16"/>
      <c r="D16" s="16"/>
      <c r="E16" s="57"/>
    </row>
    <row r="17" customFormat="1" ht="24.75" customHeight="1" spans="1:5">
      <c r="A17" s="58" t="s">
        <v>20</v>
      </c>
      <c r="B17" s="16"/>
      <c r="C17" s="16"/>
      <c r="D17" s="16"/>
      <c r="E17" s="57"/>
    </row>
    <row r="18" customFormat="1" ht="24.75" customHeight="1" spans="1:5">
      <c r="A18" s="58" t="s">
        <v>21</v>
      </c>
      <c r="B18" s="16">
        <f>SUM(B19:B22)</f>
        <v>2206</v>
      </c>
      <c r="C18" s="16">
        <f>SUM(C19:C22)</f>
        <v>2003</v>
      </c>
      <c r="D18" s="16">
        <f>SUM(D19:D22)</f>
        <v>4528</v>
      </c>
      <c r="E18" s="57">
        <f t="shared" ref="E18:E25" si="1">(D18-C18)/C18*100</f>
        <v>126.060908637044</v>
      </c>
    </row>
    <row r="19" customFormat="1" ht="24.75" customHeight="1" spans="1:5">
      <c r="A19" s="42" t="s">
        <v>22</v>
      </c>
      <c r="B19" s="40">
        <v>1561</v>
      </c>
      <c r="C19" s="40">
        <v>1561</v>
      </c>
      <c r="D19" s="40">
        <f>487+580+74+10+32+28+2440+435</f>
        <v>4086</v>
      </c>
      <c r="E19" s="39">
        <f t="shared" si="1"/>
        <v>161.755285073671</v>
      </c>
    </row>
    <row r="20" customFormat="1" ht="24.75" customHeight="1" spans="1:5">
      <c r="A20" s="42" t="s">
        <v>23</v>
      </c>
      <c r="B20" s="40">
        <v>400</v>
      </c>
      <c r="C20" s="40">
        <v>400</v>
      </c>
      <c r="D20" s="40">
        <v>400</v>
      </c>
      <c r="E20" s="39">
        <f t="shared" si="1"/>
        <v>0</v>
      </c>
    </row>
    <row r="21" s="52" customFormat="1" ht="24.75" customHeight="1" spans="1:5">
      <c r="A21" s="42" t="s">
        <v>24</v>
      </c>
      <c r="B21" s="40">
        <v>245</v>
      </c>
      <c r="C21" s="40">
        <v>0</v>
      </c>
      <c r="D21" s="40">
        <v>0</v>
      </c>
      <c r="E21" s="39">
        <v>0</v>
      </c>
    </row>
    <row r="22" s="52" customFormat="1" ht="24.75" customHeight="1" spans="1:5">
      <c r="A22" s="42" t="s">
        <v>25</v>
      </c>
      <c r="B22" s="19">
        <v>0</v>
      </c>
      <c r="C22" s="19">
        <v>42</v>
      </c>
      <c r="D22" s="19">
        <v>42</v>
      </c>
      <c r="E22" s="39">
        <f t="shared" si="1"/>
        <v>0</v>
      </c>
    </row>
    <row r="23" s="52" customFormat="1" ht="24.75" customHeight="1" spans="1:5">
      <c r="A23" s="62" t="s">
        <v>26</v>
      </c>
      <c r="B23" s="19">
        <f>B24+B25</f>
        <v>4647</v>
      </c>
      <c r="C23" s="19">
        <f>C24+C25</f>
        <v>4647</v>
      </c>
      <c r="D23" s="19">
        <f>D24+D25</f>
        <v>6194</v>
      </c>
      <c r="E23" s="39">
        <f t="shared" si="1"/>
        <v>33.2902948138584</v>
      </c>
    </row>
    <row r="24" s="52" customFormat="1" ht="24.75" customHeight="1" spans="1:5">
      <c r="A24" s="63" t="s">
        <v>27</v>
      </c>
      <c r="B24" s="19">
        <v>261</v>
      </c>
      <c r="C24" s="19">
        <v>261</v>
      </c>
      <c r="D24" s="64">
        <v>261</v>
      </c>
      <c r="E24" s="39">
        <f t="shared" si="1"/>
        <v>0</v>
      </c>
    </row>
    <row r="25" s="52" customFormat="1" ht="24.75" customHeight="1" spans="1:5">
      <c r="A25" s="63" t="s">
        <v>28</v>
      </c>
      <c r="B25" s="19">
        <v>4386</v>
      </c>
      <c r="C25" s="19">
        <v>4386</v>
      </c>
      <c r="D25" s="64">
        <f>表2!C26</f>
        <v>5933</v>
      </c>
      <c r="E25" s="39">
        <f t="shared" si="1"/>
        <v>35.2713178294574</v>
      </c>
    </row>
    <row r="26" s="52" customFormat="1" ht="24.75" customHeight="1" spans="1:5">
      <c r="A26" s="65" t="s">
        <v>29</v>
      </c>
      <c r="B26" s="54"/>
      <c r="C26" s="66"/>
      <c r="D26" s="16"/>
      <c r="E26" s="66"/>
    </row>
    <row r="27" s="52" customFormat="1" ht="23" customHeight="1" spans="1:5">
      <c r="A27" s="67" t="s">
        <v>30</v>
      </c>
      <c r="B27" s="67"/>
      <c r="C27" s="67"/>
      <c r="D27" s="67"/>
      <c r="E27" s="67"/>
    </row>
    <row r="28" ht="59" customHeight="1" spans="1:5">
      <c r="C28" s="46"/>
    </row>
  </sheetData>
  <mergeCells count="3">
    <mergeCell ref="A2:E2"/>
    <mergeCell ref="D3:E3"/>
    <mergeCell ref="A27:E27"/>
  </mergeCells>
  <printOptions horizontalCentered="1"/>
  <pageMargins left="0.550694444444444" right="0.393055555555556" top="0.511805555555556" bottom="0.0784722222222222" header="0.708333333333333" footer="0.5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F11" sqref="F11"/>
    </sheetView>
  </sheetViews>
  <sheetFormatPr defaultColWidth="9" defaultRowHeight="14.25" outlineLevelCol="4"/>
  <cols>
    <col min="1" max="1" width="44.375" customWidth="1"/>
    <col min="2" max="2" width="11.125" customWidth="1"/>
    <col min="3" max="3" width="11.125" style="29" customWidth="1"/>
    <col min="4" max="4" width="11.125" customWidth="1"/>
    <col min="5" max="5" width="8.13333333333333" customWidth="1"/>
    <col min="6" max="6" width="10.9666666666667" customWidth="1"/>
    <col min="7" max="12" width="10.55" customWidth="1"/>
  </cols>
  <sheetData>
    <row r="1" s="1" customFormat="1" ht="24.75" customHeight="1" spans="1:5">
      <c r="A1" s="30" t="s">
        <v>31</v>
      </c>
      <c r="B1" s="30"/>
      <c r="C1" s="30"/>
      <c r="D1" s="30"/>
      <c r="E1" s="30"/>
    </row>
    <row r="2" s="27" customFormat="1" ht="33" customHeight="1" spans="1:5">
      <c r="A2" s="31" t="s">
        <v>32</v>
      </c>
      <c r="B2" s="31"/>
      <c r="C2" s="31"/>
      <c r="D2" s="31"/>
      <c r="E2" s="31"/>
    </row>
    <row r="3" customFormat="1" ht="20.1" customHeight="1" spans="1:5">
      <c r="A3" s="29"/>
      <c r="B3" s="29"/>
      <c r="C3" s="29"/>
      <c r="D3" s="32" t="s">
        <v>2</v>
      </c>
      <c r="E3" s="32"/>
    </row>
    <row r="4" s="4" customFormat="1" ht="33" customHeight="1" spans="1:5">
      <c r="A4" s="33" t="s">
        <v>33</v>
      </c>
      <c r="B4" s="34" t="s">
        <v>4</v>
      </c>
      <c r="C4" s="34" t="s">
        <v>5</v>
      </c>
      <c r="D4" s="34" t="s">
        <v>6</v>
      </c>
      <c r="E4" s="33" t="s">
        <v>7</v>
      </c>
    </row>
    <row r="5" s="28" customFormat="1" ht="24.75" customHeight="1" spans="1:5">
      <c r="A5" s="35" t="s">
        <v>34</v>
      </c>
      <c r="B5" s="36">
        <f>B7+B6+B24</f>
        <v>22823</v>
      </c>
      <c r="C5" s="36">
        <f>C7+C6+C24</f>
        <v>22620</v>
      </c>
      <c r="D5" s="36">
        <f>D7+D6+D24</f>
        <v>25111</v>
      </c>
      <c r="E5" s="37">
        <f>(D5-C5)/C5*100</f>
        <v>11.0123784261715</v>
      </c>
    </row>
    <row r="6" ht="24.75" customHeight="1" spans="1:5">
      <c r="A6" s="38" t="s">
        <v>35</v>
      </c>
      <c r="B6" s="36"/>
      <c r="C6" s="36"/>
      <c r="D6" s="36"/>
      <c r="E6" s="39"/>
    </row>
    <row r="7" ht="24.75" customHeight="1" spans="1:5">
      <c r="A7" s="38" t="s">
        <v>36</v>
      </c>
      <c r="B7" s="40">
        <f>B8+B11+B18+B19</f>
        <v>12326</v>
      </c>
      <c r="C7" s="40">
        <f>C8+C11+C18+C19</f>
        <v>9475</v>
      </c>
      <c r="D7" s="40">
        <f>D8+D11+D18+D19</f>
        <v>12656</v>
      </c>
      <c r="E7" s="39">
        <f>(D7-C7)/C7*100</f>
        <v>33.5725593667546</v>
      </c>
    </row>
    <row r="8" ht="24.75" customHeight="1" spans="1:5">
      <c r="A8" s="41" t="s">
        <v>37</v>
      </c>
      <c r="B8" s="19">
        <f>SUM(B9:B10)</f>
        <v>686</v>
      </c>
      <c r="C8" s="19">
        <f>SUM(C9:C10)</f>
        <v>433</v>
      </c>
      <c r="D8" s="19">
        <f>SUM(D9:D10)</f>
        <v>686</v>
      </c>
      <c r="E8" s="39">
        <f t="shared" ref="E5:E10" si="0">(D8-C8)/C8*100</f>
        <v>58.4295612009238</v>
      </c>
    </row>
    <row r="9" ht="24.75" customHeight="1" spans="1:5">
      <c r="A9" s="42" t="s">
        <v>38</v>
      </c>
      <c r="B9" s="40">
        <v>261</v>
      </c>
      <c r="C9" s="40">
        <v>10</v>
      </c>
      <c r="D9" s="40">
        <v>261</v>
      </c>
      <c r="E9" s="39">
        <f t="shared" si="0"/>
        <v>2510</v>
      </c>
    </row>
    <row r="10" ht="24.75" customHeight="1" spans="1:5">
      <c r="A10" s="42" t="s">
        <v>39</v>
      </c>
      <c r="B10" s="40">
        <v>425</v>
      </c>
      <c r="C10" s="40">
        <v>423</v>
      </c>
      <c r="D10" s="40">
        <v>425</v>
      </c>
      <c r="E10" s="39">
        <f t="shared" si="0"/>
        <v>0.472813238770686</v>
      </c>
    </row>
    <row r="11" ht="24.75" customHeight="1" spans="1:5">
      <c r="A11" s="41" t="s">
        <v>40</v>
      </c>
      <c r="B11" s="40">
        <f>SUM(B12:B17)</f>
        <v>7750</v>
      </c>
      <c r="C11" s="40">
        <f>SUM(C12:C17)</f>
        <v>6860</v>
      </c>
      <c r="D11" s="40">
        <f>SUM(D12:D17)</f>
        <v>5260</v>
      </c>
      <c r="E11" s="39">
        <f t="shared" ref="E11:E17" si="1">(D11-C11)/C11*100</f>
        <v>-23.3236151603499</v>
      </c>
    </row>
    <row r="12" ht="24.75" customHeight="1" spans="1:5">
      <c r="A12" s="43" t="s">
        <v>41</v>
      </c>
      <c r="B12" s="40">
        <v>2500</v>
      </c>
      <c r="C12" s="40">
        <v>2500</v>
      </c>
      <c r="D12" s="40">
        <v>2600</v>
      </c>
      <c r="E12" s="39">
        <f t="shared" si="1"/>
        <v>4</v>
      </c>
    </row>
    <row r="13" ht="24.75" customHeight="1" spans="1:5">
      <c r="A13" s="43" t="s">
        <v>42</v>
      </c>
      <c r="B13" s="40">
        <v>4360</v>
      </c>
      <c r="C13" s="40">
        <v>4360</v>
      </c>
      <c r="D13" s="40">
        <v>1430</v>
      </c>
      <c r="E13" s="39">
        <f t="shared" si="1"/>
        <v>-67.2018348623853</v>
      </c>
    </row>
    <row r="14" ht="24.75" customHeight="1" spans="1:5">
      <c r="A14" s="43" t="s">
        <v>43</v>
      </c>
      <c r="B14" s="40">
        <v>500</v>
      </c>
      <c r="C14" s="40">
        <v>0</v>
      </c>
      <c r="D14" s="40">
        <v>0</v>
      </c>
      <c r="E14" s="39"/>
    </row>
    <row r="15" ht="24.75" customHeight="1" spans="1:5">
      <c r="A15" s="43" t="s">
        <v>44</v>
      </c>
      <c r="B15" s="40">
        <v>0</v>
      </c>
      <c r="C15" s="40">
        <v>0</v>
      </c>
      <c r="D15" s="40">
        <v>520</v>
      </c>
      <c r="E15" s="39"/>
    </row>
    <row r="16" ht="24.75" customHeight="1" spans="1:5">
      <c r="A16" s="43" t="s">
        <v>45</v>
      </c>
      <c r="B16" s="40">
        <v>390</v>
      </c>
      <c r="C16" s="40">
        <v>0</v>
      </c>
      <c r="D16" s="40">
        <v>410</v>
      </c>
      <c r="E16" s="39"/>
    </row>
    <row r="17" ht="24.75" customHeight="1" spans="1:5">
      <c r="A17" s="43" t="s">
        <v>46</v>
      </c>
      <c r="B17" s="40">
        <v>0</v>
      </c>
      <c r="C17" s="40">
        <v>0</v>
      </c>
      <c r="D17" s="40">
        <v>300</v>
      </c>
      <c r="E17" s="39"/>
    </row>
    <row r="18" ht="24.75" customHeight="1" spans="1:5">
      <c r="A18" s="41" t="s">
        <v>47</v>
      </c>
      <c r="B18" s="40"/>
      <c r="C18" s="40"/>
      <c r="D18" s="40"/>
      <c r="E18" s="39"/>
    </row>
    <row r="19" ht="24.75" customHeight="1" spans="1:5">
      <c r="A19" s="41" t="s">
        <v>48</v>
      </c>
      <c r="B19" s="19">
        <f>SUM(B20:B23)</f>
        <v>3890</v>
      </c>
      <c r="C19" s="19">
        <f>SUM(C20:C23)</f>
        <v>2182</v>
      </c>
      <c r="D19" s="19">
        <f>SUM(D20:D23)</f>
        <v>6710</v>
      </c>
      <c r="E19" s="39">
        <f t="shared" ref="E19:E26" si="2">(D19-C19)/C19*100</f>
        <v>207.516040329972</v>
      </c>
    </row>
    <row r="20" ht="24.75" customHeight="1" spans="1:5">
      <c r="A20" s="41" t="s">
        <v>49</v>
      </c>
      <c r="B20" s="40">
        <v>2769</v>
      </c>
      <c r="C20" s="40">
        <v>1240</v>
      </c>
      <c r="D20" s="40">
        <v>5320</v>
      </c>
      <c r="E20" s="39">
        <f t="shared" si="2"/>
        <v>329.032258064516</v>
      </c>
    </row>
    <row r="21" ht="24.75" customHeight="1" spans="1:5">
      <c r="A21" s="41" t="s">
        <v>50</v>
      </c>
      <c r="B21" s="40">
        <v>1020</v>
      </c>
      <c r="C21" s="40">
        <v>942</v>
      </c>
      <c r="D21" s="40">
        <v>1260</v>
      </c>
      <c r="E21" s="39">
        <f t="shared" si="2"/>
        <v>33.7579617834395</v>
      </c>
    </row>
    <row r="22" ht="24.75" customHeight="1" spans="1:5">
      <c r="A22" s="41" t="s">
        <v>51</v>
      </c>
      <c r="B22" s="40">
        <v>101</v>
      </c>
      <c r="C22" s="40">
        <v>0</v>
      </c>
      <c r="D22" s="40">
        <v>88</v>
      </c>
      <c r="E22" s="39"/>
    </row>
    <row r="23" ht="24.75" customHeight="1" spans="1:5">
      <c r="A23" s="41" t="s">
        <v>52</v>
      </c>
      <c r="B23" s="19">
        <v>0</v>
      </c>
      <c r="C23" s="19">
        <v>0</v>
      </c>
      <c r="D23" s="19">
        <v>42</v>
      </c>
      <c r="E23" s="39"/>
    </row>
    <row r="24" ht="24.75" customHeight="1" spans="1:5">
      <c r="A24" s="44" t="s">
        <v>53</v>
      </c>
      <c r="B24" s="19">
        <f>B25+B26</f>
        <v>10497</v>
      </c>
      <c r="C24" s="19">
        <f>C25+C26</f>
        <v>13145</v>
      </c>
      <c r="D24" s="19">
        <f>D25+D26</f>
        <v>12455</v>
      </c>
      <c r="E24" s="39">
        <f t="shared" si="2"/>
        <v>-5.24914416127805</v>
      </c>
    </row>
    <row r="25" ht="24.75" customHeight="1" spans="1:5">
      <c r="A25" s="41" t="s">
        <v>54</v>
      </c>
      <c r="B25" s="40">
        <v>7212</v>
      </c>
      <c r="C25" s="40">
        <f>B25</f>
        <v>7212</v>
      </c>
      <c r="D25" s="45">
        <v>5827</v>
      </c>
      <c r="E25" s="39">
        <f t="shared" si="2"/>
        <v>-19.20410427066</v>
      </c>
    </row>
    <row r="26" ht="24.75" customHeight="1" spans="1:5">
      <c r="A26" s="41" t="s">
        <v>55</v>
      </c>
      <c r="B26" s="40">
        <v>3285</v>
      </c>
      <c r="C26" s="40">
        <v>5933</v>
      </c>
      <c r="D26" s="40">
        <v>6628</v>
      </c>
      <c r="E26" s="39">
        <f t="shared" si="2"/>
        <v>11.7141412438901</v>
      </c>
    </row>
    <row r="27" ht="16" customHeight="1" spans="1:5">
      <c r="C27" s="46"/>
      <c r="D27" s="47"/>
    </row>
    <row r="30" ht="27" customHeight="1" spans="1:5">
      <c r="D30" s="48"/>
    </row>
  </sheetData>
  <mergeCells count="2">
    <mergeCell ref="A2:E2"/>
    <mergeCell ref="D3:E3"/>
  </mergeCells>
  <printOptions horizontalCentered="1"/>
  <pageMargins left="0.66875" right="0.432638888888889" top="0.550694444444444" bottom="0.0388888888888889" header="0.865972222222222" footer="0.0784722222222222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115" zoomScaleNormal="115" workbookViewId="0">
      <selection activeCell="G3" sqref="G3:H3"/>
    </sheetView>
  </sheetViews>
  <sheetFormatPr defaultColWidth="9" defaultRowHeight="14.25" outlineLevelCol="7"/>
  <cols>
    <col min="1" max="1" width="31.625" customWidth="1"/>
    <col min="2" max="2" width="11" customWidth="1"/>
    <col min="3" max="3" width="10.875" customWidth="1"/>
    <col min="4" max="4" width="8.5" customWidth="1"/>
    <col min="5" max="5" width="31.625" customWidth="1"/>
    <col min="6" max="6" width="11.25" customWidth="1"/>
    <col min="7" max="7" width="10.75" customWidth="1"/>
    <col min="8" max="8" width="9.625" customWidth="1"/>
  </cols>
  <sheetData>
    <row r="1" s="1" customFormat="1" ht="20.1" customHeight="1" spans="1:8">
      <c r="A1" s="1" t="s">
        <v>56</v>
      </c>
    </row>
    <row r="2" s="2" customFormat="1" ht="45" customHeight="1" spans="1:8">
      <c r="A2" s="6" t="s">
        <v>57</v>
      </c>
      <c r="B2" s="6"/>
      <c r="C2" s="6"/>
      <c r="D2" s="6"/>
      <c r="E2" s="6"/>
      <c r="F2" s="6"/>
      <c r="G2" s="6"/>
      <c r="H2" s="6"/>
    </row>
    <row r="3" s="3" customFormat="1" ht="20.1" customHeight="1" spans="1:8">
      <c r="G3" s="7" t="s">
        <v>2</v>
      </c>
      <c r="H3" s="8"/>
    </row>
    <row r="4" ht="22" customHeight="1" spans="1:8">
      <c r="A4" s="9" t="s">
        <v>58</v>
      </c>
      <c r="B4" s="9"/>
      <c r="C4" s="9"/>
      <c r="D4" s="10"/>
      <c r="E4" s="11" t="s">
        <v>59</v>
      </c>
      <c r="F4" s="9"/>
      <c r="G4" s="9"/>
      <c r="H4" s="9"/>
    </row>
    <row r="5" s="4" customFormat="1" ht="39.95" customHeight="1" spans="1:8">
      <c r="A5" s="9" t="s">
        <v>60</v>
      </c>
      <c r="B5" s="12" t="s">
        <v>4</v>
      </c>
      <c r="C5" s="12" t="s">
        <v>5</v>
      </c>
      <c r="D5" s="12" t="s">
        <v>6</v>
      </c>
      <c r="E5" s="11" t="s">
        <v>60</v>
      </c>
      <c r="F5" s="12" t="s">
        <v>4</v>
      </c>
      <c r="G5" s="12" t="s">
        <v>5</v>
      </c>
      <c r="H5" s="12" t="s">
        <v>6</v>
      </c>
    </row>
    <row r="6" ht="22" customHeight="1" spans="1:8">
      <c r="A6" s="13" t="s">
        <v>9</v>
      </c>
      <c r="B6" s="14">
        <f>表1!B6</f>
        <v>18176</v>
      </c>
      <c r="C6" s="14">
        <f>表1!C6</f>
        <v>17973</v>
      </c>
      <c r="D6" s="14">
        <f>表1!D6</f>
        <v>18917</v>
      </c>
      <c r="E6" s="15" t="s">
        <v>35</v>
      </c>
      <c r="F6" s="16"/>
      <c r="G6" s="16"/>
      <c r="H6" s="16"/>
    </row>
    <row r="7" ht="22" customHeight="1" spans="1:8">
      <c r="A7" s="17" t="s">
        <v>61</v>
      </c>
      <c r="B7" s="14">
        <f>表1!B7</f>
        <v>18176</v>
      </c>
      <c r="C7" s="14">
        <f>表1!C7</f>
        <v>17973</v>
      </c>
      <c r="D7" s="14">
        <f>表1!D7</f>
        <v>18917</v>
      </c>
      <c r="E7" s="15" t="s">
        <v>36</v>
      </c>
      <c r="F7" s="16">
        <f>表2!B7</f>
        <v>12326</v>
      </c>
      <c r="G7" s="16">
        <f>表2!C7</f>
        <v>9475</v>
      </c>
      <c r="H7" s="16">
        <f>表2!D7</f>
        <v>12656</v>
      </c>
    </row>
    <row r="8" ht="22" customHeight="1" spans="1:8">
      <c r="A8" s="13" t="s">
        <v>26</v>
      </c>
      <c r="B8" s="14">
        <f>表1!B23</f>
        <v>4647</v>
      </c>
      <c r="C8" s="14">
        <f>表1!C23</f>
        <v>4647</v>
      </c>
      <c r="D8" s="14">
        <f>表1!D23</f>
        <v>6194</v>
      </c>
      <c r="E8" s="18" t="s">
        <v>62</v>
      </c>
      <c r="F8" s="19">
        <f>表2!B8</f>
        <v>686</v>
      </c>
      <c r="G8" s="19">
        <f>表2!C8</f>
        <v>433</v>
      </c>
      <c r="H8" s="19">
        <f>表2!D8</f>
        <v>686</v>
      </c>
    </row>
    <row r="9" ht="22" customHeight="1" spans="1:8">
      <c r="A9" s="17" t="s">
        <v>27</v>
      </c>
      <c r="B9" s="14">
        <f>表1!B24</f>
        <v>261</v>
      </c>
      <c r="C9" s="14">
        <f>表1!C24</f>
        <v>261</v>
      </c>
      <c r="D9" s="14">
        <f>表1!D24</f>
        <v>261</v>
      </c>
      <c r="E9" s="18" t="s">
        <v>40</v>
      </c>
      <c r="F9" s="19">
        <f>表2!B11</f>
        <v>7750</v>
      </c>
      <c r="G9" s="19">
        <f>表2!C11</f>
        <v>6860</v>
      </c>
      <c r="H9" s="19">
        <f>表2!D11</f>
        <v>5260</v>
      </c>
    </row>
    <row r="10" ht="22" customHeight="1" spans="1:8">
      <c r="A10" s="17" t="s">
        <v>63</v>
      </c>
      <c r="B10" s="14"/>
      <c r="C10" s="14"/>
      <c r="D10" s="14"/>
      <c r="E10" s="18" t="s">
        <v>47</v>
      </c>
      <c r="F10" s="20"/>
      <c r="G10" s="20"/>
      <c r="H10" s="16"/>
    </row>
    <row r="11" ht="22" customHeight="1" spans="1:8">
      <c r="A11" s="17" t="s">
        <v>64</v>
      </c>
      <c r="B11" s="14">
        <f>表1!B25</f>
        <v>4386</v>
      </c>
      <c r="C11" s="14">
        <f>表1!C25</f>
        <v>4386</v>
      </c>
      <c r="D11" s="14">
        <f>表1!D25</f>
        <v>5933</v>
      </c>
      <c r="E11" s="18" t="s">
        <v>48</v>
      </c>
      <c r="F11" s="19">
        <f>表2!B19</f>
        <v>3890</v>
      </c>
      <c r="G11" s="19">
        <f>表2!C19</f>
        <v>2182</v>
      </c>
      <c r="H11" s="19">
        <f>表2!D19</f>
        <v>6710</v>
      </c>
    </row>
    <row r="12" ht="22" customHeight="1" spans="1:8">
      <c r="A12" s="13"/>
      <c r="B12" s="14"/>
      <c r="C12" s="16"/>
      <c r="D12" s="21"/>
      <c r="E12" s="22" t="s">
        <v>53</v>
      </c>
      <c r="F12" s="19">
        <f>表2!B24</f>
        <v>10497</v>
      </c>
      <c r="G12" s="19">
        <f>表2!C24</f>
        <v>13145</v>
      </c>
      <c r="H12" s="19">
        <f>表2!D24</f>
        <v>12455</v>
      </c>
    </row>
    <row r="13" ht="22" customHeight="1" spans="1:8">
      <c r="A13" s="13"/>
      <c r="B13" s="14"/>
      <c r="C13" s="16"/>
      <c r="D13" s="21"/>
      <c r="E13" s="18" t="s">
        <v>54</v>
      </c>
      <c r="F13" s="19">
        <f>表2!B25</f>
        <v>7212</v>
      </c>
      <c r="G13" s="19">
        <f>表2!C25</f>
        <v>7212</v>
      </c>
      <c r="H13" s="19">
        <f>表2!D25</f>
        <v>5827</v>
      </c>
    </row>
    <row r="14" ht="22" customHeight="1" spans="1:8">
      <c r="A14" s="13"/>
      <c r="B14" s="14"/>
      <c r="C14" s="16"/>
      <c r="D14" s="21"/>
      <c r="E14" s="18" t="s">
        <v>55</v>
      </c>
      <c r="F14" s="19">
        <f>表2!B26</f>
        <v>3285</v>
      </c>
      <c r="G14" s="19">
        <f>表2!C26</f>
        <v>5933</v>
      </c>
      <c r="H14" s="19">
        <f>表2!D26</f>
        <v>6628</v>
      </c>
    </row>
    <row r="15" ht="22" customHeight="1" spans="1:8">
      <c r="A15" s="13"/>
      <c r="B15" s="14"/>
      <c r="C15" s="16"/>
      <c r="D15" s="21"/>
      <c r="E15" s="15"/>
      <c r="F15" s="16"/>
      <c r="G15" s="16"/>
      <c r="H15" s="16"/>
    </row>
    <row r="16" ht="22" customHeight="1" spans="1:8">
      <c r="A16" s="13"/>
      <c r="B16" s="14"/>
      <c r="C16" s="16"/>
      <c r="D16" s="21"/>
      <c r="E16" s="15"/>
      <c r="F16" s="16"/>
      <c r="G16" s="16"/>
      <c r="H16" s="16"/>
    </row>
    <row r="17" ht="22" customHeight="1" spans="1:8">
      <c r="A17" s="13"/>
      <c r="B17" s="14"/>
      <c r="C17" s="16"/>
      <c r="D17" s="21"/>
      <c r="E17" s="15"/>
      <c r="F17" s="16"/>
      <c r="G17" s="16"/>
      <c r="H17" s="16"/>
    </row>
    <row r="18" ht="22" customHeight="1" spans="1:8">
      <c r="A18" s="13"/>
      <c r="B18" s="14"/>
      <c r="C18" s="16"/>
      <c r="D18" s="21"/>
      <c r="E18" s="15"/>
      <c r="F18" s="16"/>
      <c r="G18" s="16"/>
      <c r="H18" s="16"/>
    </row>
    <row r="19" s="5" customFormat="1" ht="22" customHeight="1" spans="1:8">
      <c r="A19" s="23" t="s">
        <v>65</v>
      </c>
      <c r="B19" s="24">
        <f>B6+B8</f>
        <v>22823</v>
      </c>
      <c r="C19" s="24">
        <f>C6+C8</f>
        <v>22620</v>
      </c>
      <c r="D19" s="24">
        <f>D6+D8</f>
        <v>25111</v>
      </c>
      <c r="E19" s="25" t="s">
        <v>66</v>
      </c>
      <c r="F19" s="26">
        <f t="shared" ref="F19:H19" si="0">F7+F12</f>
        <v>22823</v>
      </c>
      <c r="G19" s="26">
        <f t="shared" si="0"/>
        <v>22620</v>
      </c>
      <c r="H19" s="26">
        <f t="shared" si="0"/>
        <v>25111</v>
      </c>
    </row>
  </sheetData>
  <mergeCells count="4">
    <mergeCell ref="A2:H2"/>
    <mergeCell ref="G3:H3"/>
    <mergeCell ref="A4:D4"/>
    <mergeCell ref="E4:H4"/>
  </mergeCells>
  <printOptions horizontalCentered="1"/>
  <pageMargins left="0.751388888888889" right="0.751388888888889" top="0.984027777777778" bottom="1" header="0.5" footer="0.5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翟中义。</cp:lastModifiedBy>
  <dcterms:created xsi:type="dcterms:W3CDTF">2022-01-12T07:54:00Z</dcterms:created>
  <cp:lastPrinted>2022-12-20T12:13:00Z</cp:lastPrinted>
  <dcterms:modified xsi:type="dcterms:W3CDTF">2026-01-01T04:53:52Z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54b941f1</vt:lpwstr>
  </property>
  <property fmtid="{D5CDD505-2E9C-101B-9397-08002B2CF9AE}" pid="3" name="KSOProductBuildVer">
    <vt:lpwstr>2052-12.1.0.24034</vt:lpwstr>
  </property>
  <property fmtid="{D5CDD505-2E9C-101B-9397-08002B2CF9AE}" pid="4" name="ICV">
    <vt:lpwstr>D921141BE44B40A09855F1AFC4E1468B_13</vt:lpwstr>
  </property>
  <property fmtid="{D5CDD505-2E9C-101B-9397-08002B2CF9AE}" pid="5" name="CalculationRule">
    <vt:i4>0</vt:i4>
  </property>
</Properties>
</file>