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firstSheet="2" activeTab="6"/>
  </bookViews>
  <sheets>
    <sheet name="2019危桥" sheetId="4" r:id="rId1"/>
    <sheet name="2018危桥" sheetId="3" r:id="rId2"/>
    <sheet name="2017危桥" sheetId="1" r:id="rId3"/>
    <sheet name="2017安保" sheetId="2" r:id="rId4"/>
    <sheet name="安保明细表（市计划）" sheetId="6" r:id="rId5"/>
    <sheet name="2018美丽农村路明细表" sheetId="8" r:id="rId6"/>
    <sheet name="日常养护县道" sheetId="10" r:id="rId7"/>
  </sheets>
  <definedNames>
    <definedName name="_xlnm._FilterDatabase" localSheetId="5" hidden="1">'2018美丽农村路明细表'!#REF!</definedName>
  </definedNames>
  <calcPr calcId="144525"/>
</workbook>
</file>

<file path=xl/sharedStrings.xml><?xml version="1.0" encoding="utf-8"?>
<sst xmlns="http://schemas.openxmlformats.org/spreadsheetml/2006/main" count="560" uniqueCount="232">
  <si>
    <t>大冶市2019年农村公路危桥改造工程资金拨付表</t>
  </si>
  <si>
    <t>序号</t>
  </si>
  <si>
    <t>乡镇名称</t>
  </si>
  <si>
    <t>桥梁名称</t>
  </si>
  <si>
    <t>合同总价（元）</t>
  </si>
  <si>
    <t>已拨资金（元）</t>
  </si>
  <si>
    <t>本次应拨资金（元）</t>
  </si>
  <si>
    <t>备注</t>
  </si>
  <si>
    <t>保安镇</t>
  </si>
  <si>
    <t>圣水桥</t>
  </si>
  <si>
    <t>已完工，按80%奖补433付款2019年完工拨付40%</t>
  </si>
  <si>
    <t>余家湾一桥</t>
  </si>
  <si>
    <t>小计</t>
  </si>
  <si>
    <t>陈贵镇</t>
  </si>
  <si>
    <t>陈罗路桥</t>
  </si>
  <si>
    <t>大箕铺镇</t>
  </si>
  <si>
    <t>柳林桥</t>
  </si>
  <si>
    <t>石家堍桥</t>
  </si>
  <si>
    <t>东风农场</t>
  </si>
  <si>
    <t>十五亩中线桥</t>
  </si>
  <si>
    <t>还地桥镇</t>
  </si>
  <si>
    <t>河泾港桥</t>
  </si>
  <si>
    <t>黄中辽桥</t>
  </si>
  <si>
    <t>金湖街办</t>
  </si>
  <si>
    <t>龙泉桥</t>
  </si>
  <si>
    <t>黄莺咀桥</t>
  </si>
  <si>
    <t>金山店镇</t>
  </si>
  <si>
    <t>桃花畈桥</t>
  </si>
  <si>
    <t>上畈湾桥</t>
  </si>
  <si>
    <t>殷祖镇</t>
  </si>
  <si>
    <t>余清桥</t>
  </si>
  <si>
    <t>总计</t>
  </si>
  <si>
    <t>2019年大冶市农村公路危桥改造工程资金拨付表        （2018年危桥）</t>
  </si>
  <si>
    <t>金门线西桥</t>
  </si>
  <si>
    <t>按80%奖补433付款2019年完工拨付30%</t>
  </si>
  <si>
    <t>姜家咀桥</t>
  </si>
  <si>
    <t>胡斯文桥</t>
  </si>
  <si>
    <t>堰桥</t>
  </si>
  <si>
    <t>富民一桥</t>
  </si>
  <si>
    <t>堰下桥</t>
  </si>
  <si>
    <t>刘石桥</t>
  </si>
  <si>
    <t>上柯桥</t>
  </si>
  <si>
    <t>德贤湾桥</t>
  </si>
  <si>
    <t>桃花桥</t>
  </si>
  <si>
    <t>龙角山桥</t>
  </si>
  <si>
    <t>2019年大冶市农村公路危桥改造工程资金拨付表        （2017危桥）</t>
  </si>
  <si>
    <t>卫继堂桥</t>
  </si>
  <si>
    <t>按80%奖补433付款2019年拨付20%，留存10%待审计出来再拨付</t>
  </si>
  <si>
    <t>查家晚桥</t>
  </si>
  <si>
    <t>袁伏二新港桥   袁伏二老港桥</t>
  </si>
  <si>
    <t>凭审计报告按工程总造价80%资金已全部拨付完</t>
  </si>
  <si>
    <t>江添受桥</t>
  </si>
  <si>
    <t>石任桥</t>
  </si>
  <si>
    <t>余楚台桥</t>
  </si>
  <si>
    <t>北河桥</t>
  </si>
  <si>
    <t>畈陈桥</t>
  </si>
  <si>
    <t>下曹桥</t>
  </si>
  <si>
    <t>王家湾桥</t>
  </si>
  <si>
    <t>小箕铺桥</t>
  </si>
  <si>
    <t>麦林咀桥</t>
  </si>
  <si>
    <t>董家咀桥</t>
  </si>
  <si>
    <t>吕世垅桥</t>
  </si>
  <si>
    <t>茗山乡</t>
  </si>
  <si>
    <t>子禹桥          细金荣桥</t>
  </si>
  <si>
    <t>西桥</t>
  </si>
  <si>
    <t>2019年大冶市农村公路生命安全防护工程资金拨付表     （2017安保）</t>
  </si>
  <si>
    <t>项目名称</t>
  </si>
  <si>
    <t>审计总价（元）</t>
  </si>
  <si>
    <t>工程款</t>
  </si>
  <si>
    <t>凭审计报告已拨完</t>
  </si>
  <si>
    <t>金牛镇</t>
  </si>
  <si>
    <t>灵乡镇</t>
  </si>
  <si>
    <t>刘仁八镇</t>
  </si>
  <si>
    <t>罗桥街办</t>
  </si>
  <si>
    <t>2019年大冶市农村公路安保工程以奖代补资金明细表（市计划）</t>
  </si>
  <si>
    <t>线路名称</t>
  </si>
  <si>
    <t>建设内容</t>
  </si>
  <si>
    <t>计划隐患里程（公里）</t>
  </si>
  <si>
    <t>验收里程（公里）</t>
  </si>
  <si>
    <t>应拨付资金（万元）</t>
  </si>
  <si>
    <t>大泉沟路口至太子山</t>
  </si>
  <si>
    <t>防撞护栏</t>
  </si>
  <si>
    <t>熊郭公路路口至黄碧溪湾</t>
  </si>
  <si>
    <t>四斗粮新街铺至下余后背山</t>
  </si>
  <si>
    <t>上冯村春凤生态园产业公路</t>
  </si>
  <si>
    <t>熊家边村门口至四斗粮交界处</t>
  </si>
  <si>
    <t>石任小学门口</t>
  </si>
  <si>
    <t>柯大兴村主干公路</t>
  </si>
  <si>
    <t>2018年美丽农村路以奖代补资金拨付明细表</t>
  </si>
  <si>
    <t>县市区</t>
  </si>
  <si>
    <t>乡镇</t>
  </si>
  <si>
    <t>路线编码</t>
  </si>
  <si>
    <t>路线名称</t>
  </si>
  <si>
    <t>起点桩号</t>
  </si>
  <si>
    <t>止点桩号</t>
  </si>
  <si>
    <t>路段里程</t>
  </si>
  <si>
    <t>补助资金</t>
  </si>
  <si>
    <t>大冶市</t>
  </si>
  <si>
    <t>CA40420281</t>
  </si>
  <si>
    <t>刘通线</t>
  </si>
  <si>
    <t>C10J420281</t>
  </si>
  <si>
    <t>C10K420281</t>
  </si>
  <si>
    <t>C291420281</t>
  </si>
  <si>
    <t>沼简线</t>
  </si>
  <si>
    <t>Y082420281</t>
  </si>
  <si>
    <t>保安9号线</t>
  </si>
  <si>
    <t>保马线</t>
  </si>
  <si>
    <t>Y089420281</t>
  </si>
  <si>
    <t>保盘线</t>
  </si>
  <si>
    <t>C10L420281</t>
  </si>
  <si>
    <t>Y079420281</t>
  </si>
  <si>
    <t>陈上线</t>
  </si>
  <si>
    <t>Y055420281</t>
  </si>
  <si>
    <t>万大线</t>
  </si>
  <si>
    <t>C10B420281</t>
  </si>
  <si>
    <t>大泉沟线</t>
  </si>
  <si>
    <t>Y130420281</t>
  </si>
  <si>
    <t>下陈线</t>
  </si>
  <si>
    <t>C10C420281</t>
  </si>
  <si>
    <t>陈文钦--陈家山头</t>
  </si>
  <si>
    <t>C10S420281</t>
  </si>
  <si>
    <t>陈台线</t>
  </si>
  <si>
    <t>Y038420281</t>
  </si>
  <si>
    <t>何红线</t>
  </si>
  <si>
    <t>Y064420281</t>
  </si>
  <si>
    <t>自来水厂--化工厂</t>
  </si>
  <si>
    <t>C10T420281</t>
  </si>
  <si>
    <t>石岭线</t>
  </si>
  <si>
    <t>C376420281</t>
  </si>
  <si>
    <t>万坳线</t>
  </si>
  <si>
    <t>C521420281</t>
  </si>
  <si>
    <t>吕东线</t>
  </si>
  <si>
    <t>C437420281</t>
  </si>
  <si>
    <t>东高线</t>
  </si>
  <si>
    <t>C10O420281</t>
  </si>
  <si>
    <t>鑫东线1</t>
  </si>
  <si>
    <t>C331420281</t>
  </si>
  <si>
    <t>黄叶线</t>
  </si>
  <si>
    <t>Y012420281</t>
  </si>
  <si>
    <t>吴土线</t>
  </si>
  <si>
    <t>X007420281</t>
  </si>
  <si>
    <t>还黄线</t>
  </si>
  <si>
    <t>C347420281</t>
  </si>
  <si>
    <t>祝走线</t>
  </si>
  <si>
    <t>Y014420281</t>
  </si>
  <si>
    <t>城曙线</t>
  </si>
  <si>
    <t>C10M420281</t>
  </si>
  <si>
    <t>还湖路</t>
  </si>
  <si>
    <t>Y005420281</t>
  </si>
  <si>
    <t>还金线</t>
  </si>
  <si>
    <t>Y007420281</t>
  </si>
  <si>
    <t>红车线</t>
  </si>
  <si>
    <t>C340420281</t>
  </si>
  <si>
    <t>熊郭线</t>
  </si>
  <si>
    <t>C360420281</t>
  </si>
  <si>
    <t>阳铁线</t>
  </si>
  <si>
    <t>C10N420281</t>
  </si>
  <si>
    <t>还桥线</t>
  </si>
  <si>
    <t>Y043420281</t>
  </si>
  <si>
    <t>平杨线</t>
  </si>
  <si>
    <t>C199420281</t>
  </si>
  <si>
    <t>河山线</t>
  </si>
  <si>
    <t>Y133420281</t>
  </si>
  <si>
    <t>泉塘线</t>
  </si>
  <si>
    <t>C10I420281</t>
  </si>
  <si>
    <t>古矿遗址线</t>
  </si>
  <si>
    <t>Y050420281</t>
  </si>
  <si>
    <t>殷变线</t>
  </si>
  <si>
    <t>CV91420281</t>
  </si>
  <si>
    <t>祖堂线</t>
  </si>
  <si>
    <t>C10P420281</t>
  </si>
  <si>
    <t>上冯线</t>
  </si>
  <si>
    <t>Y031420281</t>
  </si>
  <si>
    <t>桃大线</t>
  </si>
  <si>
    <t>C07L420281</t>
  </si>
  <si>
    <t>下水线</t>
  </si>
  <si>
    <t>CB17420281</t>
  </si>
  <si>
    <t>Y105420281</t>
  </si>
  <si>
    <t>晏公线</t>
  </si>
  <si>
    <t>C07K420281</t>
  </si>
  <si>
    <t>C095420281</t>
  </si>
  <si>
    <t>金齐线</t>
  </si>
  <si>
    <t>C07J420281</t>
  </si>
  <si>
    <t>大屋唐线</t>
  </si>
  <si>
    <t>金齐线1</t>
  </si>
  <si>
    <t>C409420281</t>
  </si>
  <si>
    <t>灵贺线</t>
  </si>
  <si>
    <t>Y061420281</t>
  </si>
  <si>
    <t>燕南线</t>
  </si>
  <si>
    <t>C10D420281</t>
  </si>
  <si>
    <t>新四军线</t>
  </si>
  <si>
    <t>Y053420281</t>
  </si>
  <si>
    <t>三谈线</t>
  </si>
  <si>
    <t>C10E420281</t>
  </si>
  <si>
    <t>Y054420281</t>
  </si>
  <si>
    <t>灵杨线</t>
  </si>
  <si>
    <t>C10F420281</t>
  </si>
  <si>
    <t>Y127420281</t>
  </si>
  <si>
    <t>杨坳线</t>
  </si>
  <si>
    <t>C10G420281</t>
  </si>
  <si>
    <t>灵罗线</t>
  </si>
  <si>
    <t>CU54420281</t>
  </si>
  <si>
    <t>梅红线</t>
  </si>
  <si>
    <t>Y153420281</t>
  </si>
  <si>
    <t>Y071420281</t>
  </si>
  <si>
    <t>西盛线</t>
  </si>
  <si>
    <t>灵杨线1</t>
  </si>
  <si>
    <t>C10Q420281</t>
  </si>
  <si>
    <t>花海线</t>
  </si>
  <si>
    <t>Y065420281</t>
  </si>
  <si>
    <t>柯胡线</t>
  </si>
  <si>
    <t>C10R420281</t>
  </si>
  <si>
    <t>张金线--华若</t>
  </si>
  <si>
    <t>Y035420281</t>
  </si>
  <si>
    <t>石洋线</t>
  </si>
  <si>
    <t>2019年农村公路县道日常养护资金拨付明细表</t>
  </si>
  <si>
    <t>行政级别</t>
  </si>
  <si>
    <t>里程（㎞）</t>
  </si>
  <si>
    <t>日常养护资金（万元）</t>
  </si>
  <si>
    <t>县道</t>
  </si>
  <si>
    <t>栖螺线</t>
  </si>
  <si>
    <t>红保线</t>
  </si>
  <si>
    <t>金双线</t>
  </si>
  <si>
    <t>金胜线</t>
  </si>
  <si>
    <t>罗金线</t>
  </si>
  <si>
    <t>毛灵线</t>
  </si>
  <si>
    <t>保长线</t>
  </si>
  <si>
    <t>殷南线</t>
  </si>
  <si>
    <t>马龙线</t>
  </si>
  <si>
    <t>陈茗线</t>
  </si>
  <si>
    <t>殷坳线</t>
  </si>
  <si>
    <t>金朱线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</si>
</sst>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1" sqref="A1:G1"/>
    </sheetView>
  </sheetViews>
  <sheetFormatPr defaultColWidth="9" defaultRowHeight="13.5" outlineLevelCol="6"/>
  <cols>
    <col min="1" max="1" width="5.75" style="36" customWidth="1"/>
    <col min="2" max="2" width="10.375" style="36" customWidth="1"/>
    <col min="3" max="3" width="11.625" style="36" customWidth="1"/>
    <col min="4" max="4" width="11.5" style="36" customWidth="1"/>
    <col min="5" max="5" width="12.875" style="36" customWidth="1"/>
    <col min="6" max="6" width="14.5" style="36" customWidth="1"/>
    <col min="7" max="7" width="21.375" style="36" customWidth="1"/>
    <col min="8" max="16384" width="9" style="34"/>
  </cols>
  <sheetData>
    <row r="1" s="34" customFormat="1" ht="54" customHeight="1" spans="1:7">
      <c r="A1" s="37" t="s">
        <v>0</v>
      </c>
      <c r="B1" s="37"/>
      <c r="C1" s="37"/>
      <c r="D1" s="37"/>
      <c r="E1" s="37"/>
      <c r="F1" s="37"/>
      <c r="G1" s="37"/>
    </row>
    <row r="2" s="44" customFormat="1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5" customFormat="1" ht="32" customHeight="1" spans="1:7">
      <c r="A3" s="39">
        <v>1</v>
      </c>
      <c r="B3" s="39" t="s">
        <v>8</v>
      </c>
      <c r="C3" s="39" t="s">
        <v>9</v>
      </c>
      <c r="D3" s="39">
        <v>1598240.75</v>
      </c>
      <c r="E3" s="39">
        <v>0</v>
      </c>
      <c r="F3" s="39">
        <v>511437</v>
      </c>
      <c r="G3" s="40" t="s">
        <v>10</v>
      </c>
    </row>
    <row r="4" s="35" customFormat="1" ht="32" customHeight="1" spans="1:7">
      <c r="A4" s="39">
        <v>2</v>
      </c>
      <c r="B4" s="39" t="s">
        <v>8</v>
      </c>
      <c r="C4" s="39" t="s">
        <v>11</v>
      </c>
      <c r="D4" s="39">
        <v>1802860.47</v>
      </c>
      <c r="E4" s="39">
        <v>0</v>
      </c>
      <c r="F4" s="39">
        <v>576915</v>
      </c>
      <c r="G4" s="40" t="s">
        <v>10</v>
      </c>
    </row>
    <row r="5" s="43" customFormat="1" ht="32" customHeight="1" spans="1:7">
      <c r="A5" s="41"/>
      <c r="B5" s="41" t="s">
        <v>12</v>
      </c>
      <c r="C5" s="41"/>
      <c r="D5" s="41">
        <f t="shared" ref="D5:F5" si="0">SUM(D3:D4)</f>
        <v>3401101.22</v>
      </c>
      <c r="E5" s="41">
        <f t="shared" si="0"/>
        <v>0</v>
      </c>
      <c r="F5" s="41">
        <f t="shared" si="0"/>
        <v>1088352</v>
      </c>
      <c r="G5" s="42"/>
    </row>
    <row r="6" s="35" customFormat="1" ht="32" customHeight="1" spans="1:7">
      <c r="A6" s="39">
        <v>3</v>
      </c>
      <c r="B6" s="39" t="s">
        <v>13</v>
      </c>
      <c r="C6" s="39" t="s">
        <v>14</v>
      </c>
      <c r="D6" s="39">
        <v>654000</v>
      </c>
      <c r="E6" s="39">
        <v>0</v>
      </c>
      <c r="F6" s="39">
        <v>209280</v>
      </c>
      <c r="G6" s="40" t="s">
        <v>10</v>
      </c>
    </row>
    <row r="7" s="43" customFormat="1" ht="32" customHeight="1" spans="1:7">
      <c r="A7" s="41"/>
      <c r="B7" s="41" t="s">
        <v>12</v>
      </c>
      <c r="C7" s="41"/>
      <c r="D7" s="41">
        <f t="shared" ref="D7:F7" si="1">SUM(D6:D6)</f>
        <v>654000</v>
      </c>
      <c r="E7" s="41">
        <f t="shared" si="1"/>
        <v>0</v>
      </c>
      <c r="F7" s="41">
        <f t="shared" si="1"/>
        <v>209280</v>
      </c>
      <c r="G7" s="42"/>
    </row>
    <row r="8" s="35" customFormat="1" ht="32" customHeight="1" spans="1:7">
      <c r="A8" s="39">
        <v>4</v>
      </c>
      <c r="B8" s="39" t="s">
        <v>15</v>
      </c>
      <c r="C8" s="39" t="s">
        <v>16</v>
      </c>
      <c r="D8" s="39">
        <v>898000</v>
      </c>
      <c r="E8" s="39">
        <v>0</v>
      </c>
      <c r="F8" s="39">
        <v>287360</v>
      </c>
      <c r="G8" s="40" t="s">
        <v>10</v>
      </c>
    </row>
    <row r="9" s="35" customFormat="1" ht="32" customHeight="1" spans="1:7">
      <c r="A9" s="39">
        <v>5</v>
      </c>
      <c r="B9" s="39" t="s">
        <v>15</v>
      </c>
      <c r="C9" s="39" t="s">
        <v>17</v>
      </c>
      <c r="D9" s="39">
        <v>850000</v>
      </c>
      <c r="E9" s="39">
        <v>0</v>
      </c>
      <c r="F9" s="39">
        <v>272000</v>
      </c>
      <c r="G9" s="40" t="s">
        <v>10</v>
      </c>
    </row>
    <row r="10" s="43" customFormat="1" ht="32" customHeight="1" spans="1:7">
      <c r="A10" s="41"/>
      <c r="B10" s="41" t="s">
        <v>12</v>
      </c>
      <c r="C10" s="41"/>
      <c r="D10" s="41">
        <f t="shared" ref="D10:F10" si="2">SUM(D8:D9)</f>
        <v>1748000</v>
      </c>
      <c r="E10" s="41">
        <f t="shared" si="2"/>
        <v>0</v>
      </c>
      <c r="F10" s="41">
        <f t="shared" si="2"/>
        <v>559360</v>
      </c>
      <c r="G10" s="42"/>
    </row>
    <row r="11" s="35" customFormat="1" ht="32" customHeight="1" spans="1:7">
      <c r="A11" s="39">
        <v>6</v>
      </c>
      <c r="B11" s="39" t="s">
        <v>18</v>
      </c>
      <c r="C11" s="39" t="s">
        <v>19</v>
      </c>
      <c r="D11" s="39">
        <v>409000</v>
      </c>
      <c r="E11" s="39">
        <v>0</v>
      </c>
      <c r="F11" s="39">
        <v>130880</v>
      </c>
      <c r="G11" s="40" t="s">
        <v>10</v>
      </c>
    </row>
    <row r="12" s="43" customFormat="1" ht="32" customHeight="1" spans="1:7">
      <c r="A12" s="41"/>
      <c r="B12" s="41" t="s">
        <v>12</v>
      </c>
      <c r="C12" s="41"/>
      <c r="D12" s="41">
        <f t="shared" ref="D12:F12" si="3">SUM(D11:D11)</f>
        <v>409000</v>
      </c>
      <c r="E12" s="41">
        <f t="shared" si="3"/>
        <v>0</v>
      </c>
      <c r="F12" s="41">
        <f t="shared" si="3"/>
        <v>130880</v>
      </c>
      <c r="G12" s="42"/>
    </row>
    <row r="13" s="35" customFormat="1" ht="32" customHeight="1" spans="1:7">
      <c r="A13" s="39">
        <v>7</v>
      </c>
      <c r="B13" s="39" t="s">
        <v>20</v>
      </c>
      <c r="C13" s="39" t="s">
        <v>21</v>
      </c>
      <c r="D13" s="39">
        <v>1039354.47</v>
      </c>
      <c r="E13" s="39">
        <v>0</v>
      </c>
      <c r="F13" s="39">
        <v>332593</v>
      </c>
      <c r="G13" s="40" t="s">
        <v>10</v>
      </c>
    </row>
    <row r="14" s="35" customFormat="1" ht="32" customHeight="1" spans="1:7">
      <c r="A14" s="39">
        <v>8</v>
      </c>
      <c r="B14" s="39" t="s">
        <v>20</v>
      </c>
      <c r="C14" s="39" t="s">
        <v>22</v>
      </c>
      <c r="D14" s="39">
        <v>1901600</v>
      </c>
      <c r="E14" s="39">
        <v>0</v>
      </c>
      <c r="F14" s="39">
        <v>608512</v>
      </c>
      <c r="G14" s="40" t="s">
        <v>10</v>
      </c>
    </row>
    <row r="15" s="43" customFormat="1" ht="32" customHeight="1" spans="1:7">
      <c r="A15" s="41"/>
      <c r="B15" s="41" t="s">
        <v>12</v>
      </c>
      <c r="C15" s="41"/>
      <c r="D15" s="41">
        <f t="shared" ref="D15:F15" si="4">SUM(D13:D14)</f>
        <v>2940954.47</v>
      </c>
      <c r="E15" s="41">
        <f t="shared" si="4"/>
        <v>0</v>
      </c>
      <c r="F15" s="41">
        <f t="shared" si="4"/>
        <v>941105</v>
      </c>
      <c r="G15" s="42"/>
    </row>
    <row r="16" s="35" customFormat="1" ht="32" customHeight="1" spans="1:7">
      <c r="A16" s="39">
        <v>9</v>
      </c>
      <c r="B16" s="39" t="s">
        <v>23</v>
      </c>
      <c r="C16" s="39" t="s">
        <v>24</v>
      </c>
      <c r="D16" s="39">
        <v>295000</v>
      </c>
      <c r="E16" s="39">
        <v>0</v>
      </c>
      <c r="F16" s="39">
        <v>94400</v>
      </c>
      <c r="G16" s="40" t="s">
        <v>10</v>
      </c>
    </row>
    <row r="17" s="35" customFormat="1" ht="32" customHeight="1" spans="1:7">
      <c r="A17" s="39">
        <v>10</v>
      </c>
      <c r="B17" s="39" t="s">
        <v>23</v>
      </c>
      <c r="C17" s="39" t="s">
        <v>25</v>
      </c>
      <c r="D17" s="39">
        <v>1380000</v>
      </c>
      <c r="E17" s="39">
        <v>0</v>
      </c>
      <c r="F17" s="39">
        <v>441600</v>
      </c>
      <c r="G17" s="40" t="s">
        <v>10</v>
      </c>
    </row>
    <row r="18" s="43" customFormat="1" ht="32" customHeight="1" spans="1:7">
      <c r="A18" s="41"/>
      <c r="B18" s="41" t="s">
        <v>12</v>
      </c>
      <c r="C18" s="41"/>
      <c r="D18" s="41">
        <f t="shared" ref="D18:F18" si="5">SUM(D16:D17)</f>
        <v>1675000</v>
      </c>
      <c r="E18" s="41">
        <f t="shared" si="5"/>
        <v>0</v>
      </c>
      <c r="F18" s="41">
        <f t="shared" si="5"/>
        <v>536000</v>
      </c>
      <c r="G18" s="42"/>
    </row>
    <row r="19" s="35" customFormat="1" ht="32" customHeight="1" spans="1:7">
      <c r="A19" s="39">
        <v>11</v>
      </c>
      <c r="B19" s="39" t="s">
        <v>26</v>
      </c>
      <c r="C19" s="39" t="s">
        <v>27</v>
      </c>
      <c r="D19" s="39">
        <v>1077117.07</v>
      </c>
      <c r="E19" s="39">
        <v>0</v>
      </c>
      <c r="F19" s="39">
        <v>344677</v>
      </c>
      <c r="G19" s="40" t="s">
        <v>10</v>
      </c>
    </row>
    <row r="20" s="35" customFormat="1" ht="32" customHeight="1" spans="1:7">
      <c r="A20" s="39">
        <v>12</v>
      </c>
      <c r="B20" s="39" t="s">
        <v>26</v>
      </c>
      <c r="C20" s="39" t="s">
        <v>28</v>
      </c>
      <c r="D20" s="39">
        <v>633500</v>
      </c>
      <c r="E20" s="39">
        <v>0</v>
      </c>
      <c r="F20" s="39">
        <v>202720</v>
      </c>
      <c r="G20" s="40" t="s">
        <v>10</v>
      </c>
    </row>
    <row r="21" s="43" customFormat="1" ht="32" customHeight="1" spans="1:7">
      <c r="A21" s="41"/>
      <c r="B21" s="41" t="s">
        <v>12</v>
      </c>
      <c r="C21" s="41"/>
      <c r="D21" s="41">
        <f t="shared" ref="D21:F21" si="6">SUM(D19:D20)</f>
        <v>1710617.07</v>
      </c>
      <c r="E21" s="41">
        <f t="shared" si="6"/>
        <v>0</v>
      </c>
      <c r="F21" s="41">
        <f t="shared" si="6"/>
        <v>547397</v>
      </c>
      <c r="G21" s="42"/>
    </row>
    <row r="22" s="35" customFormat="1" ht="32" customHeight="1" spans="1:7">
      <c r="A22" s="39">
        <v>13</v>
      </c>
      <c r="B22" s="39" t="s">
        <v>29</v>
      </c>
      <c r="C22" s="39" t="s">
        <v>30</v>
      </c>
      <c r="D22" s="39">
        <v>798700</v>
      </c>
      <c r="E22" s="39">
        <v>0</v>
      </c>
      <c r="F22" s="39">
        <v>420000</v>
      </c>
      <c r="G22" s="40" t="s">
        <v>10</v>
      </c>
    </row>
    <row r="23" s="43" customFormat="1" ht="32" customHeight="1" spans="1:7">
      <c r="A23" s="41"/>
      <c r="B23" s="41" t="s">
        <v>12</v>
      </c>
      <c r="C23" s="41"/>
      <c r="D23" s="41">
        <f t="shared" ref="D23:F23" si="7">SUM(D22:D22)</f>
        <v>798700</v>
      </c>
      <c r="E23" s="41">
        <f t="shared" si="7"/>
        <v>0</v>
      </c>
      <c r="F23" s="41">
        <f t="shared" si="7"/>
        <v>420000</v>
      </c>
      <c r="G23" s="42"/>
    </row>
    <row r="24" s="43" customFormat="1" ht="32" customHeight="1" spans="1:7">
      <c r="A24" s="41"/>
      <c r="B24" s="41" t="s">
        <v>31</v>
      </c>
      <c r="C24" s="41"/>
      <c r="D24" s="41">
        <f t="shared" ref="D24:F24" si="8">SUM(D23,D21,D18,D15,D12,D10,D7,D5)</f>
        <v>13337372.76</v>
      </c>
      <c r="E24" s="41">
        <f t="shared" si="8"/>
        <v>0</v>
      </c>
      <c r="F24" s="41">
        <f t="shared" si="8"/>
        <v>4432374</v>
      </c>
      <c r="G24" s="41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1" max="1" width="5.75" style="36" customWidth="1"/>
    <col min="2" max="2" width="10.375" style="36" customWidth="1"/>
    <col min="3" max="3" width="11.625" style="36" customWidth="1"/>
    <col min="4" max="4" width="10.375" style="36" customWidth="1"/>
    <col min="5" max="5" width="12.875" style="36" customWidth="1"/>
    <col min="6" max="6" width="14.5" style="36" customWidth="1"/>
    <col min="7" max="7" width="22.25" style="36" customWidth="1"/>
    <col min="8" max="16384" width="9" style="34"/>
  </cols>
  <sheetData>
    <row r="1" s="34" customFormat="1" ht="72" customHeight="1" spans="1:7">
      <c r="A1" s="37" t="s">
        <v>32</v>
      </c>
      <c r="B1" s="37"/>
      <c r="C1" s="37"/>
      <c r="D1" s="37"/>
      <c r="E1" s="37"/>
      <c r="F1" s="37"/>
      <c r="G1" s="37"/>
    </row>
    <row r="2" s="34" customFormat="1" ht="42" customHeight="1" spans="1:7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</row>
    <row r="3" s="35" customFormat="1" ht="32" customHeight="1" spans="1:7">
      <c r="A3" s="39">
        <v>1</v>
      </c>
      <c r="B3" s="39" t="s">
        <v>8</v>
      </c>
      <c r="C3" s="39" t="s">
        <v>33</v>
      </c>
      <c r="D3" s="39">
        <v>1139297</v>
      </c>
      <c r="E3" s="39">
        <v>365000</v>
      </c>
      <c r="F3" s="39">
        <v>273218.8</v>
      </c>
      <c r="G3" s="40" t="s">
        <v>34</v>
      </c>
    </row>
    <row r="4" s="35" customFormat="1" ht="32" customHeight="1" spans="1:7">
      <c r="A4" s="39">
        <v>2</v>
      </c>
      <c r="B4" s="39" t="s">
        <v>8</v>
      </c>
      <c r="C4" s="39" t="s">
        <v>35</v>
      </c>
      <c r="D4" s="39">
        <v>1088165</v>
      </c>
      <c r="E4" s="39">
        <v>438000</v>
      </c>
      <c r="F4" s="39">
        <v>216266</v>
      </c>
      <c r="G4" s="40" t="s">
        <v>34</v>
      </c>
    </row>
    <row r="5" s="43" customFormat="1" ht="32" customHeight="1" spans="1:7">
      <c r="A5" s="41"/>
      <c r="B5" s="41" t="s">
        <v>12</v>
      </c>
      <c r="C5" s="41"/>
      <c r="D5" s="41">
        <f t="shared" ref="D5:F5" si="0">SUM(D3:D4)</f>
        <v>2227462</v>
      </c>
      <c r="E5" s="41">
        <f t="shared" si="0"/>
        <v>803000</v>
      </c>
      <c r="F5" s="41">
        <f t="shared" si="0"/>
        <v>489484.8</v>
      </c>
      <c r="G5" s="42"/>
    </row>
    <row r="6" s="35" customFormat="1" ht="32" customHeight="1" spans="1:7">
      <c r="A6" s="39">
        <v>3</v>
      </c>
      <c r="B6" s="39" t="s">
        <v>13</v>
      </c>
      <c r="C6" s="39" t="s">
        <v>36</v>
      </c>
      <c r="D6" s="39">
        <v>982900</v>
      </c>
      <c r="E6" s="39">
        <v>315000</v>
      </c>
      <c r="F6" s="39">
        <v>235660</v>
      </c>
      <c r="G6" s="40" t="s">
        <v>34</v>
      </c>
    </row>
    <row r="7" s="35" customFormat="1" ht="32" customHeight="1" spans="1:7">
      <c r="A7" s="39">
        <v>4</v>
      </c>
      <c r="B7" s="39" t="s">
        <v>13</v>
      </c>
      <c r="C7" s="39" t="s">
        <v>37</v>
      </c>
      <c r="D7" s="39">
        <v>790000</v>
      </c>
      <c r="E7" s="39">
        <v>253000</v>
      </c>
      <c r="F7" s="39">
        <v>189500</v>
      </c>
      <c r="G7" s="40" t="s">
        <v>34</v>
      </c>
    </row>
    <row r="8" s="43" customFormat="1" ht="32" customHeight="1" spans="1:7">
      <c r="A8" s="41"/>
      <c r="B8" s="41" t="s">
        <v>12</v>
      </c>
      <c r="C8" s="41"/>
      <c r="D8" s="41">
        <f t="shared" ref="D8:F8" si="1">SUM(D6:D7)</f>
        <v>1772900</v>
      </c>
      <c r="E8" s="41">
        <f t="shared" si="1"/>
        <v>568000</v>
      </c>
      <c r="F8" s="41">
        <f t="shared" si="1"/>
        <v>425160</v>
      </c>
      <c r="G8" s="42"/>
    </row>
    <row r="9" s="35" customFormat="1" ht="32" customHeight="1" spans="1:7">
      <c r="A9" s="39">
        <v>5</v>
      </c>
      <c r="B9" s="39" t="s">
        <v>18</v>
      </c>
      <c r="C9" s="39" t="s">
        <v>38</v>
      </c>
      <c r="D9" s="39">
        <v>604000</v>
      </c>
      <c r="E9" s="39">
        <v>193000</v>
      </c>
      <c r="F9" s="39">
        <v>145100</v>
      </c>
      <c r="G9" s="40" t="s">
        <v>34</v>
      </c>
    </row>
    <row r="10" s="43" customFormat="1" ht="32" customHeight="1" spans="1:7">
      <c r="A10" s="41"/>
      <c r="B10" s="41" t="s">
        <v>12</v>
      </c>
      <c r="C10" s="41"/>
      <c r="D10" s="41">
        <f t="shared" ref="D10:F10" si="2">SUM(D9:D9)</f>
        <v>604000</v>
      </c>
      <c r="E10" s="41">
        <f t="shared" si="2"/>
        <v>193000</v>
      </c>
      <c r="F10" s="41">
        <f t="shared" si="2"/>
        <v>145100</v>
      </c>
      <c r="G10" s="42"/>
    </row>
    <row r="11" s="35" customFormat="1" ht="32" customHeight="1" spans="1:7">
      <c r="A11" s="39">
        <v>6</v>
      </c>
      <c r="B11" s="39" t="s">
        <v>23</v>
      </c>
      <c r="C11" s="39" t="s">
        <v>39</v>
      </c>
      <c r="D11" s="39">
        <v>284000</v>
      </c>
      <c r="E11" s="39">
        <v>112200.72</v>
      </c>
      <c r="F11" s="39">
        <v>58600</v>
      </c>
      <c r="G11" s="40" t="s">
        <v>34</v>
      </c>
    </row>
    <row r="12" s="35" customFormat="1" ht="32" customHeight="1" spans="1:7">
      <c r="A12" s="39">
        <v>7</v>
      </c>
      <c r="B12" s="39" t="s">
        <v>23</v>
      </c>
      <c r="C12" s="39" t="s">
        <v>40</v>
      </c>
      <c r="D12" s="39">
        <v>522000</v>
      </c>
      <c r="E12" s="39">
        <v>174100.76</v>
      </c>
      <c r="F12" s="39">
        <v>123800</v>
      </c>
      <c r="G12" s="40" t="s">
        <v>34</v>
      </c>
    </row>
    <row r="13" s="35" customFormat="1" ht="32" customHeight="1" spans="1:7">
      <c r="A13" s="39">
        <v>8</v>
      </c>
      <c r="B13" s="39" t="s">
        <v>23</v>
      </c>
      <c r="C13" s="39" t="s">
        <v>41</v>
      </c>
      <c r="D13" s="39">
        <v>1086000</v>
      </c>
      <c r="E13" s="39">
        <v>498600.88</v>
      </c>
      <c r="F13" s="39">
        <v>189400</v>
      </c>
      <c r="G13" s="40" t="s">
        <v>34</v>
      </c>
    </row>
    <row r="14" s="35" customFormat="1" ht="32" customHeight="1" spans="1:7">
      <c r="A14" s="39">
        <v>9</v>
      </c>
      <c r="B14" s="39" t="s">
        <v>23</v>
      </c>
      <c r="C14" s="39" t="s">
        <v>42</v>
      </c>
      <c r="D14" s="39">
        <v>628000</v>
      </c>
      <c r="E14" s="39">
        <v>215000.24</v>
      </c>
      <c r="F14" s="39">
        <v>146200</v>
      </c>
      <c r="G14" s="40" t="s">
        <v>34</v>
      </c>
    </row>
    <row r="15" s="35" customFormat="1" ht="32" customHeight="1" spans="1:7">
      <c r="A15" s="39">
        <v>10</v>
      </c>
      <c r="B15" s="39" t="s">
        <v>23</v>
      </c>
      <c r="C15" s="39" t="s">
        <v>43</v>
      </c>
      <c r="D15" s="39">
        <v>501880</v>
      </c>
      <c r="E15" s="39">
        <v>174000.15</v>
      </c>
      <c r="F15" s="39">
        <v>115700</v>
      </c>
      <c r="G15" s="40" t="s">
        <v>34</v>
      </c>
    </row>
    <row r="16" s="35" customFormat="1" ht="32" customHeight="1" spans="1:7">
      <c r="A16" s="39">
        <v>11</v>
      </c>
      <c r="B16" s="39" t="s">
        <v>23</v>
      </c>
      <c r="C16" s="39" t="s">
        <v>44</v>
      </c>
      <c r="D16" s="39">
        <v>490000</v>
      </c>
      <c r="E16" s="39">
        <v>163900.2</v>
      </c>
      <c r="F16" s="39">
        <v>116000</v>
      </c>
      <c r="G16" s="40" t="s">
        <v>34</v>
      </c>
    </row>
    <row r="17" s="43" customFormat="1" ht="32" customHeight="1" spans="1:7">
      <c r="A17" s="41"/>
      <c r="B17" s="41" t="s">
        <v>12</v>
      </c>
      <c r="C17" s="41"/>
      <c r="D17" s="41">
        <f t="shared" ref="D17:F17" si="3">SUM(D11:D16)</f>
        <v>3511880</v>
      </c>
      <c r="E17" s="41">
        <f t="shared" si="3"/>
        <v>1337802.95</v>
      </c>
      <c r="F17" s="41">
        <f t="shared" si="3"/>
        <v>749700</v>
      </c>
      <c r="G17" s="42"/>
    </row>
    <row r="18" s="43" customFormat="1" ht="32" customHeight="1" spans="1:7">
      <c r="A18" s="41"/>
      <c r="B18" s="41" t="s">
        <v>31</v>
      </c>
      <c r="C18" s="41"/>
      <c r="D18" s="41">
        <f t="shared" ref="D18:F18" si="4">SUM(D17,D10,D8,D5)</f>
        <v>8116242</v>
      </c>
      <c r="E18" s="41">
        <f t="shared" si="4"/>
        <v>2901802.95</v>
      </c>
      <c r="F18" s="41">
        <f t="shared" si="4"/>
        <v>1809444.8</v>
      </c>
      <c r="G18" s="41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1" sqref="A1:G1"/>
    </sheetView>
  </sheetViews>
  <sheetFormatPr defaultColWidth="9" defaultRowHeight="13.5" outlineLevelCol="6"/>
  <cols>
    <col min="1" max="1" width="5.75" style="36" customWidth="1"/>
    <col min="2" max="2" width="10" style="36" customWidth="1"/>
    <col min="3" max="3" width="12.125" style="36" customWidth="1"/>
    <col min="4" max="5" width="10.375" style="36" customWidth="1"/>
    <col min="6" max="6" width="14.5" style="36" customWidth="1"/>
    <col min="7" max="7" width="24" style="36" customWidth="1"/>
    <col min="8" max="16384" width="9" style="34"/>
  </cols>
  <sheetData>
    <row r="1" s="34" customFormat="1" ht="69" customHeight="1" spans="1:7">
      <c r="A1" s="37" t="s">
        <v>45</v>
      </c>
      <c r="B1" s="37"/>
      <c r="C1" s="37"/>
      <c r="D1" s="37"/>
      <c r="E1" s="37"/>
      <c r="F1" s="37"/>
      <c r="G1" s="37"/>
    </row>
    <row r="2" s="34" customFormat="1" ht="42" customHeight="1" spans="1:7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</row>
    <row r="3" s="35" customFormat="1" ht="40" customHeight="1" spans="1:7">
      <c r="A3" s="39">
        <v>1</v>
      </c>
      <c r="B3" s="39" t="s">
        <v>29</v>
      </c>
      <c r="C3" s="39" t="s">
        <v>46</v>
      </c>
      <c r="D3" s="39">
        <v>497200</v>
      </c>
      <c r="E3" s="39">
        <v>293000</v>
      </c>
      <c r="F3" s="39">
        <v>129178</v>
      </c>
      <c r="G3" s="40" t="s">
        <v>47</v>
      </c>
    </row>
    <row r="4" s="35" customFormat="1" ht="40" customHeight="1" spans="1:7">
      <c r="A4" s="39">
        <v>2</v>
      </c>
      <c r="B4" s="39" t="s">
        <v>29</v>
      </c>
      <c r="C4" s="39" t="s">
        <v>48</v>
      </c>
      <c r="D4" s="39">
        <v>775666</v>
      </c>
      <c r="E4" s="39">
        <v>465000</v>
      </c>
      <c r="F4" s="39">
        <v>162696</v>
      </c>
      <c r="G4" s="40" t="s">
        <v>47</v>
      </c>
    </row>
    <row r="5" s="35" customFormat="1" ht="40" customHeight="1" spans="1:7">
      <c r="A5" s="41"/>
      <c r="B5" s="41" t="s">
        <v>12</v>
      </c>
      <c r="C5" s="41"/>
      <c r="D5" s="41">
        <f t="shared" ref="D5:F5" si="0">SUM(D3:D4)</f>
        <v>1272866</v>
      </c>
      <c r="E5" s="41">
        <f t="shared" si="0"/>
        <v>758000</v>
      </c>
      <c r="F5" s="41">
        <f t="shared" si="0"/>
        <v>291874</v>
      </c>
      <c r="G5" s="42"/>
    </row>
    <row r="6" s="35" customFormat="1" ht="40" customHeight="1" spans="1:7">
      <c r="A6" s="39">
        <v>3</v>
      </c>
      <c r="B6" s="39" t="s">
        <v>13</v>
      </c>
      <c r="C6" s="39" t="s">
        <v>49</v>
      </c>
      <c r="D6" s="39">
        <v>1875288</v>
      </c>
      <c r="E6" s="39">
        <v>1042000</v>
      </c>
      <c r="F6" s="39">
        <v>595830</v>
      </c>
      <c r="G6" s="40" t="s">
        <v>50</v>
      </c>
    </row>
    <row r="7" s="35" customFormat="1" ht="40" customHeight="1" spans="1:7">
      <c r="A7" s="39">
        <v>4</v>
      </c>
      <c r="B7" s="39" t="s">
        <v>13</v>
      </c>
      <c r="C7" s="39" t="s">
        <v>51</v>
      </c>
      <c r="D7" s="39">
        <v>1520506</v>
      </c>
      <c r="E7" s="39">
        <v>1216404.81</v>
      </c>
      <c r="F7" s="39">
        <v>111200</v>
      </c>
      <c r="G7" s="40" t="s">
        <v>50</v>
      </c>
    </row>
    <row r="8" s="35" customFormat="1" ht="40" customHeight="1" spans="1:7">
      <c r="A8" s="41"/>
      <c r="B8" s="41" t="s">
        <v>12</v>
      </c>
      <c r="C8" s="41"/>
      <c r="D8" s="41">
        <f>SUM(D6:D7)</f>
        <v>3395794</v>
      </c>
      <c r="E8" s="41">
        <f>SUM(E6:E7)</f>
        <v>2258404.81</v>
      </c>
      <c r="F8" s="41">
        <f>SUM(F6:F7)</f>
        <v>707030</v>
      </c>
      <c r="G8" s="42"/>
    </row>
    <row r="9" s="35" customFormat="1" ht="40" customHeight="1" spans="1:7">
      <c r="A9" s="39">
        <v>5</v>
      </c>
      <c r="B9" s="39" t="s">
        <v>23</v>
      </c>
      <c r="C9" s="39" t="s">
        <v>52</v>
      </c>
      <c r="D9" s="39">
        <v>1306800</v>
      </c>
      <c r="E9" s="39">
        <v>513000</v>
      </c>
      <c r="F9" s="39">
        <v>495896</v>
      </c>
      <c r="G9" s="40" t="s">
        <v>47</v>
      </c>
    </row>
    <row r="10" s="35" customFormat="1" ht="40" customHeight="1" spans="1:7">
      <c r="A10" s="39">
        <v>6</v>
      </c>
      <c r="B10" s="39" t="s">
        <v>23</v>
      </c>
      <c r="C10" s="39" t="s">
        <v>53</v>
      </c>
      <c r="D10" s="39">
        <v>1516000</v>
      </c>
      <c r="E10" s="39">
        <v>906000</v>
      </c>
      <c r="F10" s="39">
        <v>201520</v>
      </c>
      <c r="G10" s="40" t="s">
        <v>47</v>
      </c>
    </row>
    <row r="11" s="35" customFormat="1" ht="40" customHeight="1" spans="1:7">
      <c r="A11" s="39">
        <v>7</v>
      </c>
      <c r="B11" s="39" t="s">
        <v>23</v>
      </c>
      <c r="C11" s="39" t="s">
        <v>54</v>
      </c>
      <c r="D11" s="39">
        <v>1318000</v>
      </c>
      <c r="E11" s="39">
        <v>787000</v>
      </c>
      <c r="F11" s="39">
        <v>177960</v>
      </c>
      <c r="G11" s="40" t="s">
        <v>47</v>
      </c>
    </row>
    <row r="12" s="35" customFormat="1" ht="40" customHeight="1" spans="1:7">
      <c r="A12" s="39">
        <v>8</v>
      </c>
      <c r="B12" s="39" t="s">
        <v>23</v>
      </c>
      <c r="C12" s="39" t="s">
        <v>55</v>
      </c>
      <c r="D12" s="39">
        <v>883800</v>
      </c>
      <c r="E12" s="39">
        <v>636520</v>
      </c>
      <c r="F12" s="39">
        <v>74400</v>
      </c>
      <c r="G12" s="40" t="s">
        <v>47</v>
      </c>
    </row>
    <row r="13" s="35" customFormat="1" ht="40" customHeight="1" spans="1:7">
      <c r="A13" s="41"/>
      <c r="B13" s="41" t="s">
        <v>12</v>
      </c>
      <c r="C13" s="41"/>
      <c r="D13" s="41">
        <f t="shared" ref="D13:F13" si="1">SUM(D9:D12)</f>
        <v>5024600</v>
      </c>
      <c r="E13" s="41">
        <f t="shared" si="1"/>
        <v>2842520</v>
      </c>
      <c r="F13" s="41">
        <f t="shared" si="1"/>
        <v>949776</v>
      </c>
      <c r="G13" s="42"/>
    </row>
    <row r="14" s="35" customFormat="1" ht="40" customHeight="1" spans="1:7">
      <c r="A14" s="39">
        <v>9</v>
      </c>
      <c r="B14" s="39" t="s">
        <v>15</v>
      </c>
      <c r="C14" s="39" t="s">
        <v>56</v>
      </c>
      <c r="D14" s="39">
        <v>870052</v>
      </c>
      <c r="E14" s="39">
        <v>482000</v>
      </c>
      <c r="F14" s="39">
        <v>272641</v>
      </c>
      <c r="G14" s="40" t="s">
        <v>50</v>
      </c>
    </row>
    <row r="15" s="35" customFormat="1" ht="40" customHeight="1" spans="1:7">
      <c r="A15" s="39">
        <v>10</v>
      </c>
      <c r="B15" s="39" t="s">
        <v>15</v>
      </c>
      <c r="C15" s="39" t="s">
        <v>57</v>
      </c>
      <c r="D15" s="39">
        <v>1131489</v>
      </c>
      <c r="E15" s="39">
        <v>621000</v>
      </c>
      <c r="F15" s="39">
        <v>342791</v>
      </c>
      <c r="G15" s="40" t="s">
        <v>50</v>
      </c>
    </row>
    <row r="16" s="35" customFormat="1" ht="40" customHeight="1" spans="1:7">
      <c r="A16" s="39">
        <v>11</v>
      </c>
      <c r="B16" s="39" t="s">
        <v>15</v>
      </c>
      <c r="C16" s="39" t="s">
        <v>58</v>
      </c>
      <c r="D16" s="39">
        <v>697160</v>
      </c>
      <c r="E16" s="39">
        <v>383000</v>
      </c>
      <c r="F16" s="39">
        <v>233328</v>
      </c>
      <c r="G16" s="40" t="s">
        <v>50</v>
      </c>
    </row>
    <row r="17" s="35" customFormat="1" ht="40" customHeight="1" spans="1:7">
      <c r="A17" s="39">
        <v>12</v>
      </c>
      <c r="B17" s="39" t="s">
        <v>15</v>
      </c>
      <c r="C17" s="39" t="s">
        <v>59</v>
      </c>
      <c r="D17" s="39">
        <v>629702</v>
      </c>
      <c r="E17" s="39">
        <v>349000</v>
      </c>
      <c r="F17" s="39">
        <v>213361</v>
      </c>
      <c r="G17" s="40" t="s">
        <v>50</v>
      </c>
    </row>
    <row r="18" s="35" customFormat="1" ht="40" customHeight="1" spans="1:7">
      <c r="A18" s="39">
        <v>13</v>
      </c>
      <c r="B18" s="39" t="s">
        <v>15</v>
      </c>
      <c r="C18" s="39" t="s">
        <v>60</v>
      </c>
      <c r="D18" s="39">
        <v>843566</v>
      </c>
      <c r="E18" s="39">
        <v>467000</v>
      </c>
      <c r="F18" s="39">
        <v>266452</v>
      </c>
      <c r="G18" s="40" t="s">
        <v>50</v>
      </c>
    </row>
    <row r="19" s="35" customFormat="1" ht="40" customHeight="1" spans="1:7">
      <c r="A19" s="39">
        <v>14</v>
      </c>
      <c r="B19" s="39" t="s">
        <v>15</v>
      </c>
      <c r="C19" s="39" t="s">
        <v>61</v>
      </c>
      <c r="D19" s="39">
        <v>1672146</v>
      </c>
      <c r="E19" s="39">
        <v>770000</v>
      </c>
      <c r="F19" s="39">
        <v>626317</v>
      </c>
      <c r="G19" s="40" t="s">
        <v>50</v>
      </c>
    </row>
    <row r="20" s="35" customFormat="1" ht="40" customHeight="1" spans="1:7">
      <c r="A20" s="41"/>
      <c r="B20" s="41" t="s">
        <v>12</v>
      </c>
      <c r="C20" s="41"/>
      <c r="D20" s="41">
        <f t="shared" ref="D20:F20" si="2">SUM(D14:D19)</f>
        <v>5844115</v>
      </c>
      <c r="E20" s="41">
        <f t="shared" si="2"/>
        <v>3072000</v>
      </c>
      <c r="F20" s="41">
        <f t="shared" si="2"/>
        <v>1954890</v>
      </c>
      <c r="G20" s="42"/>
    </row>
    <row r="21" s="35" customFormat="1" ht="40" customHeight="1" spans="1:7">
      <c r="A21" s="39">
        <v>15</v>
      </c>
      <c r="B21" s="39" t="s">
        <v>62</v>
      </c>
      <c r="C21" s="39" t="s">
        <v>63</v>
      </c>
      <c r="D21" s="39">
        <v>838800</v>
      </c>
      <c r="E21" s="39">
        <v>501000</v>
      </c>
      <c r="F21" s="39">
        <v>222936</v>
      </c>
      <c r="G21" s="40" t="s">
        <v>47</v>
      </c>
    </row>
    <row r="22" s="35" customFormat="1" ht="40" customHeight="1" spans="1:7">
      <c r="A22" s="41"/>
      <c r="B22" s="41" t="s">
        <v>12</v>
      </c>
      <c r="C22" s="41"/>
      <c r="D22" s="41">
        <f t="shared" ref="D22:F22" si="3">SUM(D21:D21)</f>
        <v>838800</v>
      </c>
      <c r="E22" s="41">
        <f t="shared" si="3"/>
        <v>501000</v>
      </c>
      <c r="F22" s="41">
        <f t="shared" si="3"/>
        <v>222936</v>
      </c>
      <c r="G22" s="42"/>
    </row>
    <row r="23" s="35" customFormat="1" ht="40" customHeight="1" spans="1:7">
      <c r="A23" s="39">
        <v>16</v>
      </c>
      <c r="B23" s="39" t="s">
        <v>8</v>
      </c>
      <c r="C23" s="39" t="s">
        <v>64</v>
      </c>
      <c r="D23" s="39">
        <v>1763728.99</v>
      </c>
      <c r="E23" s="39">
        <v>1055000</v>
      </c>
      <c r="F23" s="39">
        <v>371983</v>
      </c>
      <c r="G23" s="40" t="s">
        <v>50</v>
      </c>
    </row>
    <row r="24" s="35" customFormat="1" ht="40" customHeight="1" spans="1:7">
      <c r="A24" s="41"/>
      <c r="B24" s="41" t="s">
        <v>12</v>
      </c>
      <c r="C24" s="41"/>
      <c r="D24" s="41">
        <f>SUM(D23:D23)</f>
        <v>1763728.99</v>
      </c>
      <c r="E24" s="41">
        <f>SUM(E23:E23)</f>
        <v>1055000</v>
      </c>
      <c r="F24" s="41">
        <f>SUM(F23:F23)</f>
        <v>371983</v>
      </c>
      <c r="G24" s="42"/>
    </row>
    <row r="25" s="35" customFormat="1" ht="40" customHeight="1" spans="1:7">
      <c r="A25" s="41"/>
      <c r="B25" s="41" t="s">
        <v>31</v>
      </c>
      <c r="C25" s="41"/>
      <c r="D25" s="41">
        <f>SUM(D24,D22,D20,D13,D8,D5)</f>
        <v>18139903.99</v>
      </c>
      <c r="E25" s="41">
        <f>SUM(E24,E22,E20,E13,E8,E5)</f>
        <v>10486924.81</v>
      </c>
      <c r="F25" s="41">
        <f>SUM(F24,F22,F20,F13,F8,F5)</f>
        <v>4498489</v>
      </c>
      <c r="G25" s="41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:G1"/>
    </sheetView>
  </sheetViews>
  <sheetFormatPr defaultColWidth="9" defaultRowHeight="13.5" outlineLevelCol="6"/>
  <cols>
    <col min="1" max="1" width="5.875" customWidth="1"/>
    <col min="3" max="3" width="10.125" customWidth="1"/>
    <col min="4" max="4" width="15" customWidth="1"/>
    <col min="5" max="5" width="15.125" customWidth="1"/>
    <col min="6" max="6" width="15" customWidth="1"/>
    <col min="7" max="7" width="17.25" customWidth="1"/>
  </cols>
  <sheetData>
    <row r="1" ht="77" customHeight="1" spans="1:7">
      <c r="A1" s="32" t="s">
        <v>65</v>
      </c>
      <c r="B1" s="32"/>
      <c r="C1" s="32"/>
      <c r="D1" s="32"/>
      <c r="E1" s="32"/>
      <c r="F1" s="32"/>
      <c r="G1" s="32"/>
    </row>
    <row r="2" ht="51" customHeight="1" spans="1:7">
      <c r="A2" s="30" t="s">
        <v>1</v>
      </c>
      <c r="B2" s="30" t="s">
        <v>2</v>
      </c>
      <c r="C2" s="30" t="s">
        <v>66</v>
      </c>
      <c r="D2" s="30" t="s">
        <v>67</v>
      </c>
      <c r="E2" s="30" t="s">
        <v>5</v>
      </c>
      <c r="F2" s="30" t="s">
        <v>6</v>
      </c>
      <c r="G2" s="30" t="s">
        <v>7</v>
      </c>
    </row>
    <row r="3" ht="30" customHeight="1" spans="1:7">
      <c r="A3" s="33">
        <v>1</v>
      </c>
      <c r="B3" s="33" t="s">
        <v>8</v>
      </c>
      <c r="C3" s="33" t="s">
        <v>68</v>
      </c>
      <c r="D3" s="33">
        <v>3567019</v>
      </c>
      <c r="E3" s="15">
        <v>3210317.1</v>
      </c>
      <c r="F3" s="15">
        <v>356701.9</v>
      </c>
      <c r="G3" s="15" t="s">
        <v>69</v>
      </c>
    </row>
    <row r="4" ht="30" customHeight="1" spans="1:7">
      <c r="A4" s="33">
        <v>2</v>
      </c>
      <c r="B4" s="33" t="s">
        <v>13</v>
      </c>
      <c r="C4" s="33" t="s">
        <v>68</v>
      </c>
      <c r="D4" s="33">
        <v>4137188</v>
      </c>
      <c r="E4" s="15">
        <v>3723469.2</v>
      </c>
      <c r="F4" s="15">
        <v>413718.8</v>
      </c>
      <c r="G4" s="15" t="s">
        <v>69</v>
      </c>
    </row>
    <row r="5" ht="30" customHeight="1" spans="1:7">
      <c r="A5" s="33">
        <v>3</v>
      </c>
      <c r="B5" s="33" t="s">
        <v>15</v>
      </c>
      <c r="C5" s="33" t="s">
        <v>68</v>
      </c>
      <c r="D5" s="33">
        <v>5952632.34</v>
      </c>
      <c r="E5" s="15">
        <v>5357369.1</v>
      </c>
      <c r="F5" s="15">
        <v>595263.24</v>
      </c>
      <c r="G5" s="15" t="s">
        <v>69</v>
      </c>
    </row>
    <row r="6" ht="30" customHeight="1" spans="1:7">
      <c r="A6" s="33">
        <v>4</v>
      </c>
      <c r="B6" s="33" t="s">
        <v>18</v>
      </c>
      <c r="C6" s="33" t="s">
        <v>68</v>
      </c>
      <c r="D6" s="33">
        <v>782373.28</v>
      </c>
      <c r="E6" s="15">
        <v>704135.952</v>
      </c>
      <c r="F6" s="15">
        <v>78237.328</v>
      </c>
      <c r="G6" s="15" t="s">
        <v>69</v>
      </c>
    </row>
    <row r="7" ht="30" customHeight="1" spans="1:7">
      <c r="A7" s="33">
        <v>5</v>
      </c>
      <c r="B7" s="33" t="s">
        <v>20</v>
      </c>
      <c r="C7" s="33" t="s">
        <v>68</v>
      </c>
      <c r="D7" s="33">
        <v>4990295.63</v>
      </c>
      <c r="E7" s="15">
        <v>4491266.06</v>
      </c>
      <c r="F7" s="15">
        <v>499029.57</v>
      </c>
      <c r="G7" s="15" t="s">
        <v>69</v>
      </c>
    </row>
    <row r="8" ht="30" customHeight="1" spans="1:7">
      <c r="A8" s="33">
        <v>6</v>
      </c>
      <c r="B8" s="33" t="s">
        <v>23</v>
      </c>
      <c r="C8" s="33" t="s">
        <v>68</v>
      </c>
      <c r="D8" s="33">
        <v>2668453.06</v>
      </c>
      <c r="E8" s="15">
        <v>2401607.75</v>
      </c>
      <c r="F8" s="15">
        <v>266845.31</v>
      </c>
      <c r="G8" s="15" t="s">
        <v>69</v>
      </c>
    </row>
    <row r="9" ht="30" customHeight="1" spans="1:7">
      <c r="A9" s="33">
        <v>7</v>
      </c>
      <c r="B9" s="33" t="s">
        <v>70</v>
      </c>
      <c r="C9" s="33" t="s">
        <v>68</v>
      </c>
      <c r="D9" s="33">
        <v>1254277.68</v>
      </c>
      <c r="E9" s="15">
        <v>1128849.91</v>
      </c>
      <c r="F9" s="15">
        <v>125427.77</v>
      </c>
      <c r="G9" s="15" t="s">
        <v>69</v>
      </c>
    </row>
    <row r="10" ht="30" customHeight="1" spans="1:7">
      <c r="A10" s="33">
        <v>8</v>
      </c>
      <c r="B10" s="33" t="s">
        <v>26</v>
      </c>
      <c r="C10" s="33" t="s">
        <v>68</v>
      </c>
      <c r="D10" s="33">
        <v>2663727.07</v>
      </c>
      <c r="E10" s="15">
        <v>2397354.36</v>
      </c>
      <c r="F10" s="15">
        <v>266372.71</v>
      </c>
      <c r="G10" s="15" t="s">
        <v>69</v>
      </c>
    </row>
    <row r="11" ht="30" customHeight="1" spans="1:7">
      <c r="A11" s="33">
        <v>9</v>
      </c>
      <c r="B11" s="33" t="s">
        <v>71</v>
      </c>
      <c r="C11" s="33" t="s">
        <v>68</v>
      </c>
      <c r="D11" s="33">
        <v>7361691.67</v>
      </c>
      <c r="E11" s="15">
        <v>6138034.81</v>
      </c>
      <c r="F11" s="15">
        <v>1223656.86</v>
      </c>
      <c r="G11" s="15" t="s">
        <v>69</v>
      </c>
    </row>
    <row r="12" ht="30" customHeight="1" spans="1:7">
      <c r="A12" s="33">
        <v>10</v>
      </c>
      <c r="B12" s="33" t="s">
        <v>72</v>
      </c>
      <c r="C12" s="33" t="s">
        <v>68</v>
      </c>
      <c r="D12" s="33">
        <v>6246618.97</v>
      </c>
      <c r="E12" s="15">
        <v>5621957.07</v>
      </c>
      <c r="F12" s="15">
        <v>624661.9</v>
      </c>
      <c r="G12" s="15" t="s">
        <v>69</v>
      </c>
    </row>
    <row r="13" ht="30" customHeight="1" spans="1:7">
      <c r="A13" s="33">
        <v>11</v>
      </c>
      <c r="B13" s="33" t="s">
        <v>73</v>
      </c>
      <c r="C13" s="33" t="s">
        <v>68</v>
      </c>
      <c r="D13" s="33">
        <v>2166009.76</v>
      </c>
      <c r="E13" s="15">
        <v>1946753.78</v>
      </c>
      <c r="F13" s="15">
        <v>219255.98</v>
      </c>
      <c r="G13" s="15" t="s">
        <v>69</v>
      </c>
    </row>
    <row r="14" ht="30" customHeight="1" spans="1:7">
      <c r="A14" s="33">
        <v>12</v>
      </c>
      <c r="B14" s="33" t="s">
        <v>62</v>
      </c>
      <c r="C14" s="33" t="s">
        <v>68</v>
      </c>
      <c r="D14" s="33">
        <v>4240422.3</v>
      </c>
      <c r="E14" s="15">
        <v>3816380.07</v>
      </c>
      <c r="F14" s="15">
        <v>424042.23</v>
      </c>
      <c r="G14" s="15" t="s">
        <v>69</v>
      </c>
    </row>
    <row r="15" ht="30" customHeight="1" spans="1:7">
      <c r="A15" s="33">
        <v>13</v>
      </c>
      <c r="B15" s="33" t="s">
        <v>29</v>
      </c>
      <c r="C15" s="33" t="s">
        <v>68</v>
      </c>
      <c r="D15" s="33">
        <v>7081155.87</v>
      </c>
      <c r="E15" s="15">
        <v>6274503.78</v>
      </c>
      <c r="F15" s="15">
        <v>806652.09</v>
      </c>
      <c r="G15" s="15" t="s">
        <v>69</v>
      </c>
    </row>
    <row r="16" ht="30" customHeight="1" spans="1:7">
      <c r="A16" s="31"/>
      <c r="B16" s="31" t="s">
        <v>31</v>
      </c>
      <c r="C16" s="31"/>
      <c r="D16" s="31">
        <f t="shared" ref="D16:F16" si="0">SUM(D3:D15)</f>
        <v>53111864.63</v>
      </c>
      <c r="E16" s="31">
        <f t="shared" si="0"/>
        <v>47211998.942</v>
      </c>
      <c r="F16" s="31">
        <f t="shared" si="0"/>
        <v>5899865.688</v>
      </c>
      <c r="G16" s="31"/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3.5" outlineLevelCol="5"/>
  <cols>
    <col min="1" max="1" width="10.25" style="1" customWidth="1"/>
    <col min="2" max="2" width="27.5" style="1" customWidth="1"/>
    <col min="3" max="3" width="12" style="1" customWidth="1"/>
    <col min="4" max="4" width="14.25" style="1" customWidth="1"/>
    <col min="5" max="5" width="10.625" style="1" customWidth="1"/>
    <col min="6" max="6" width="12.75" style="1" customWidth="1"/>
    <col min="7" max="7" width="10.125" style="1" customWidth="1"/>
    <col min="8" max="16384" width="9" style="1"/>
  </cols>
  <sheetData>
    <row r="1" s="1" customFormat="1" ht="41" customHeight="1" spans="1:6">
      <c r="A1" s="6" t="s">
        <v>74</v>
      </c>
      <c r="B1" s="6"/>
      <c r="C1" s="6"/>
      <c r="D1" s="6"/>
      <c r="E1" s="6"/>
      <c r="F1" s="6"/>
    </row>
    <row r="2" s="1" customFormat="1" ht="41" customHeight="1" spans="1:6">
      <c r="A2" s="29" t="s">
        <v>2</v>
      </c>
      <c r="B2" s="29" t="s">
        <v>75</v>
      </c>
      <c r="C2" s="29" t="s">
        <v>76</v>
      </c>
      <c r="D2" s="30" t="s">
        <v>77</v>
      </c>
      <c r="E2" s="30" t="s">
        <v>78</v>
      </c>
      <c r="F2" s="30" t="s">
        <v>79</v>
      </c>
    </row>
    <row r="3" s="1" customFormat="1" ht="37" customHeight="1" spans="1:6">
      <c r="A3" s="29" t="s">
        <v>13</v>
      </c>
      <c r="B3" s="29" t="s">
        <v>80</v>
      </c>
      <c r="C3" s="29" t="s">
        <v>81</v>
      </c>
      <c r="D3" s="29">
        <v>1</v>
      </c>
      <c r="E3" s="29">
        <v>1</v>
      </c>
      <c r="F3" s="29">
        <f t="shared" ref="F3:F9" si="0">D3*20</f>
        <v>20</v>
      </c>
    </row>
    <row r="4" s="1" customFormat="1" ht="37" customHeight="1" spans="1:6">
      <c r="A4" s="29" t="s">
        <v>20</v>
      </c>
      <c r="B4" s="29" t="s">
        <v>82</v>
      </c>
      <c r="C4" s="29" t="s">
        <v>81</v>
      </c>
      <c r="D4" s="29">
        <v>1</v>
      </c>
      <c r="E4" s="29">
        <v>1</v>
      </c>
      <c r="F4" s="29">
        <f t="shared" si="0"/>
        <v>20</v>
      </c>
    </row>
    <row r="5" s="1" customFormat="1" ht="37" customHeight="1" spans="1:6">
      <c r="A5" s="29" t="s">
        <v>23</v>
      </c>
      <c r="B5" s="29" t="s">
        <v>83</v>
      </c>
      <c r="C5" s="29" t="s">
        <v>81</v>
      </c>
      <c r="D5" s="29">
        <v>0.45</v>
      </c>
      <c r="E5" s="29">
        <v>0.45</v>
      </c>
      <c r="F5" s="29">
        <f t="shared" si="0"/>
        <v>9</v>
      </c>
    </row>
    <row r="6" s="1" customFormat="1" ht="37" customHeight="1" spans="1:6">
      <c r="A6" s="29" t="s">
        <v>23</v>
      </c>
      <c r="B6" s="29" t="s">
        <v>84</v>
      </c>
      <c r="C6" s="29" t="s">
        <v>81</v>
      </c>
      <c r="D6" s="29">
        <v>1</v>
      </c>
      <c r="E6" s="29">
        <v>1</v>
      </c>
      <c r="F6" s="29">
        <f t="shared" si="0"/>
        <v>20</v>
      </c>
    </row>
    <row r="7" s="1" customFormat="1" ht="37" customHeight="1" spans="1:6">
      <c r="A7" s="29" t="s">
        <v>23</v>
      </c>
      <c r="B7" s="29" t="s">
        <v>85</v>
      </c>
      <c r="C7" s="29" t="s">
        <v>81</v>
      </c>
      <c r="D7" s="29">
        <v>0.35</v>
      </c>
      <c r="E7" s="29">
        <v>0.35</v>
      </c>
      <c r="F7" s="29">
        <f t="shared" si="0"/>
        <v>7</v>
      </c>
    </row>
    <row r="8" s="1" customFormat="1" ht="37" customHeight="1" spans="1:6">
      <c r="A8" s="29" t="s">
        <v>23</v>
      </c>
      <c r="B8" s="29" t="s">
        <v>86</v>
      </c>
      <c r="C8" s="29" t="s">
        <v>81</v>
      </c>
      <c r="D8" s="29">
        <v>0.2</v>
      </c>
      <c r="E8" s="29">
        <v>0.2</v>
      </c>
      <c r="F8" s="29">
        <f t="shared" si="0"/>
        <v>4</v>
      </c>
    </row>
    <row r="9" s="1" customFormat="1" ht="37" customHeight="1" spans="1:6">
      <c r="A9" s="29" t="s">
        <v>15</v>
      </c>
      <c r="B9" s="29" t="s">
        <v>87</v>
      </c>
      <c r="C9" s="29" t="s">
        <v>81</v>
      </c>
      <c r="D9" s="29">
        <v>1</v>
      </c>
      <c r="E9" s="29">
        <v>1</v>
      </c>
      <c r="F9" s="29">
        <f t="shared" si="0"/>
        <v>20</v>
      </c>
    </row>
    <row r="10" s="28" customFormat="1" ht="37" customHeight="1" spans="1:6">
      <c r="A10" s="31" t="s">
        <v>31</v>
      </c>
      <c r="B10" s="31"/>
      <c r="C10" s="31"/>
      <c r="D10" s="31">
        <f>SUM(D3:D9)</f>
        <v>5</v>
      </c>
      <c r="E10" s="31"/>
      <c r="F10" s="31">
        <f>SUM(F3:F9)</f>
        <v>100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workbookViewId="0">
      <selection activeCell="A1" sqref="A1:I1"/>
    </sheetView>
  </sheetViews>
  <sheetFormatPr defaultColWidth="9" defaultRowHeight="13.5"/>
  <cols>
    <col min="1" max="1" width="4.75" customWidth="1"/>
    <col min="2" max="2" width="7.5" customWidth="1"/>
    <col min="4" max="4" width="9.875" customWidth="1"/>
    <col min="5" max="5" width="16.625" customWidth="1"/>
  </cols>
  <sheetData>
    <row r="1" ht="36" customHeight="1" spans="1:9">
      <c r="A1" s="6" t="s">
        <v>88</v>
      </c>
      <c r="B1" s="6"/>
      <c r="C1" s="6"/>
      <c r="D1" s="6"/>
      <c r="E1" s="6"/>
      <c r="F1" s="6"/>
      <c r="G1" s="6"/>
      <c r="H1" s="6"/>
      <c r="I1" s="6"/>
    </row>
    <row r="2" s="19" customFormat="1" ht="34" customHeight="1" spans="1:9">
      <c r="A2" s="21" t="s">
        <v>1</v>
      </c>
      <c r="B2" s="21" t="s">
        <v>89</v>
      </c>
      <c r="C2" s="21" t="s">
        <v>90</v>
      </c>
      <c r="D2" s="21" t="s">
        <v>91</v>
      </c>
      <c r="E2" s="21" t="s">
        <v>92</v>
      </c>
      <c r="F2" s="21" t="s">
        <v>93</v>
      </c>
      <c r="G2" s="21" t="s">
        <v>94</v>
      </c>
      <c r="H2" s="21" t="s">
        <v>95</v>
      </c>
      <c r="I2" s="21" t="s">
        <v>96</v>
      </c>
    </row>
    <row r="3" ht="15" customHeight="1" spans="1:9">
      <c r="A3" s="22">
        <v>1</v>
      </c>
      <c r="B3" s="23" t="s">
        <v>97</v>
      </c>
      <c r="C3" s="23" t="s">
        <v>8</v>
      </c>
      <c r="D3" s="23" t="s">
        <v>98</v>
      </c>
      <c r="E3" s="23" t="s">
        <v>99</v>
      </c>
      <c r="F3" s="22">
        <v>0</v>
      </c>
      <c r="G3" s="22">
        <v>0.794</v>
      </c>
      <c r="H3" s="22">
        <v>0.794</v>
      </c>
      <c r="I3" s="26">
        <f t="shared" ref="I3:I11" si="0">H3*5</f>
        <v>3.97</v>
      </c>
    </row>
    <row r="4" ht="15" customHeight="1" spans="1:9">
      <c r="A4" s="22">
        <v>2</v>
      </c>
      <c r="B4" s="23" t="s">
        <v>97</v>
      </c>
      <c r="C4" s="23" t="s">
        <v>8</v>
      </c>
      <c r="D4" s="23" t="s">
        <v>100</v>
      </c>
      <c r="E4" s="23" t="s">
        <v>99</v>
      </c>
      <c r="F4" s="22">
        <v>0.794</v>
      </c>
      <c r="G4" s="22">
        <v>1.729</v>
      </c>
      <c r="H4" s="22">
        <v>0.935</v>
      </c>
      <c r="I4" s="26">
        <f t="shared" si="0"/>
        <v>4.675</v>
      </c>
    </row>
    <row r="5" ht="15" customHeight="1" spans="1:9">
      <c r="A5" s="22">
        <v>3</v>
      </c>
      <c r="B5" s="23" t="s">
        <v>97</v>
      </c>
      <c r="C5" s="23" t="s">
        <v>8</v>
      </c>
      <c r="D5" s="23" t="s">
        <v>101</v>
      </c>
      <c r="E5" s="23" t="s">
        <v>99</v>
      </c>
      <c r="F5" s="22">
        <v>2.274</v>
      </c>
      <c r="G5" s="22">
        <v>4.326</v>
      </c>
      <c r="H5" s="22">
        <v>2.052</v>
      </c>
      <c r="I5" s="26">
        <f t="shared" si="0"/>
        <v>10.26</v>
      </c>
    </row>
    <row r="6" ht="15" customHeight="1" spans="1:9">
      <c r="A6" s="22">
        <v>4</v>
      </c>
      <c r="B6" s="23" t="s">
        <v>97</v>
      </c>
      <c r="C6" s="23" t="s">
        <v>8</v>
      </c>
      <c r="D6" s="23" t="s">
        <v>102</v>
      </c>
      <c r="E6" s="23" t="s">
        <v>103</v>
      </c>
      <c r="F6" s="22">
        <v>4.326</v>
      </c>
      <c r="G6" s="22">
        <v>4.631</v>
      </c>
      <c r="H6" s="22">
        <v>0.305</v>
      </c>
      <c r="I6" s="26">
        <f t="shared" si="0"/>
        <v>1.525</v>
      </c>
    </row>
    <row r="7" ht="15" customHeight="1" spans="1:9">
      <c r="A7" s="22">
        <v>5</v>
      </c>
      <c r="B7" s="23" t="s">
        <v>97</v>
      </c>
      <c r="C7" s="23" t="s">
        <v>8</v>
      </c>
      <c r="D7" s="23" t="s">
        <v>104</v>
      </c>
      <c r="E7" s="23" t="s">
        <v>105</v>
      </c>
      <c r="F7" s="22">
        <v>1</v>
      </c>
      <c r="G7" s="22">
        <v>2.431</v>
      </c>
      <c r="H7" s="22">
        <v>1.431</v>
      </c>
      <c r="I7" s="26">
        <f t="shared" si="0"/>
        <v>7.155</v>
      </c>
    </row>
    <row r="8" ht="15" customHeight="1" spans="1:9">
      <c r="A8" s="22">
        <v>6</v>
      </c>
      <c r="B8" s="23" t="s">
        <v>97</v>
      </c>
      <c r="C8" s="23" t="s">
        <v>8</v>
      </c>
      <c r="D8" s="23" t="s">
        <v>104</v>
      </c>
      <c r="E8" s="23" t="s">
        <v>106</v>
      </c>
      <c r="F8" s="22">
        <v>1.729</v>
      </c>
      <c r="G8" s="22">
        <v>2.274</v>
      </c>
      <c r="H8" s="22">
        <v>0.545</v>
      </c>
      <c r="I8" s="26">
        <f t="shared" si="0"/>
        <v>2.725</v>
      </c>
    </row>
    <row r="9" ht="15" customHeight="1" spans="1:9">
      <c r="A9" s="22">
        <v>7</v>
      </c>
      <c r="B9" s="23" t="s">
        <v>97</v>
      </c>
      <c r="C9" s="23" t="s">
        <v>8</v>
      </c>
      <c r="D9" s="23" t="s">
        <v>107</v>
      </c>
      <c r="E9" s="23" t="s">
        <v>108</v>
      </c>
      <c r="F9" s="22">
        <v>1.217</v>
      </c>
      <c r="G9" s="22">
        <v>3.091</v>
      </c>
      <c r="H9" s="22">
        <v>1.874</v>
      </c>
      <c r="I9" s="26">
        <f t="shared" si="0"/>
        <v>9.37</v>
      </c>
    </row>
    <row r="10" ht="15" customHeight="1" spans="1:9">
      <c r="A10" s="22">
        <v>8</v>
      </c>
      <c r="B10" s="23" t="s">
        <v>97</v>
      </c>
      <c r="C10" s="23" t="s">
        <v>8</v>
      </c>
      <c r="D10" s="23" t="s">
        <v>104</v>
      </c>
      <c r="E10" s="23" t="s">
        <v>99</v>
      </c>
      <c r="F10" s="22">
        <v>4.631</v>
      </c>
      <c r="G10" s="22">
        <v>5.004</v>
      </c>
      <c r="H10" s="22">
        <v>0.373</v>
      </c>
      <c r="I10" s="26">
        <f t="shared" si="0"/>
        <v>1.865</v>
      </c>
    </row>
    <row r="11" ht="15" customHeight="1" spans="1:9">
      <c r="A11" s="22">
        <v>9</v>
      </c>
      <c r="B11" s="23" t="s">
        <v>97</v>
      </c>
      <c r="C11" s="23" t="s">
        <v>8</v>
      </c>
      <c r="D11" s="23" t="s">
        <v>109</v>
      </c>
      <c r="E11" s="23" t="s">
        <v>105</v>
      </c>
      <c r="F11" s="22">
        <v>1.431</v>
      </c>
      <c r="G11" s="22">
        <v>2.327</v>
      </c>
      <c r="H11" s="22">
        <v>0.896</v>
      </c>
      <c r="I11" s="26">
        <f t="shared" si="0"/>
        <v>4.48</v>
      </c>
    </row>
    <row r="12" s="20" customFormat="1" ht="15" customHeight="1" spans="1:9">
      <c r="A12" s="24"/>
      <c r="B12" s="25"/>
      <c r="C12" s="25" t="s">
        <v>12</v>
      </c>
      <c r="D12" s="25"/>
      <c r="E12" s="25"/>
      <c r="F12" s="24"/>
      <c r="G12" s="24"/>
      <c r="H12" s="24">
        <f>SUM(H3:H11)</f>
        <v>9.205</v>
      </c>
      <c r="I12" s="27">
        <f>SUM(I3:I11)</f>
        <v>46.025</v>
      </c>
    </row>
    <row r="13" ht="15" customHeight="1" spans="1:9">
      <c r="A13" s="22">
        <v>10</v>
      </c>
      <c r="B13" s="23" t="s">
        <v>97</v>
      </c>
      <c r="C13" s="23" t="s">
        <v>13</v>
      </c>
      <c r="D13" s="23" t="s">
        <v>110</v>
      </c>
      <c r="E13" s="23" t="s">
        <v>111</v>
      </c>
      <c r="F13" s="22">
        <v>0</v>
      </c>
      <c r="G13" s="22">
        <v>6.395</v>
      </c>
      <c r="H13" s="22">
        <v>6.395</v>
      </c>
      <c r="I13" s="26">
        <f t="shared" ref="I13:I23" si="1">H13*5</f>
        <v>31.975</v>
      </c>
    </row>
    <row r="14" ht="15" customHeight="1" spans="1:9">
      <c r="A14" s="22">
        <v>11</v>
      </c>
      <c r="B14" s="23" t="s">
        <v>97</v>
      </c>
      <c r="C14" s="23" t="s">
        <v>13</v>
      </c>
      <c r="D14" s="23" t="s">
        <v>112</v>
      </c>
      <c r="E14" s="23" t="s">
        <v>113</v>
      </c>
      <c r="F14" s="22">
        <v>0</v>
      </c>
      <c r="G14" s="22">
        <v>2.941</v>
      </c>
      <c r="H14" s="22">
        <v>2.941</v>
      </c>
      <c r="I14" s="26">
        <f t="shared" si="1"/>
        <v>14.705</v>
      </c>
    </row>
    <row r="15" ht="15" customHeight="1" spans="1:9">
      <c r="A15" s="22">
        <v>12</v>
      </c>
      <c r="B15" s="23" t="s">
        <v>97</v>
      </c>
      <c r="C15" s="23" t="s">
        <v>13</v>
      </c>
      <c r="D15" s="23" t="s">
        <v>114</v>
      </c>
      <c r="E15" s="23" t="s">
        <v>115</v>
      </c>
      <c r="F15" s="22">
        <v>2.941</v>
      </c>
      <c r="G15" s="22">
        <v>5.537</v>
      </c>
      <c r="H15" s="22">
        <v>2.596</v>
      </c>
      <c r="I15" s="26">
        <f t="shared" si="1"/>
        <v>12.98</v>
      </c>
    </row>
    <row r="16" ht="15" customHeight="1" spans="1:9">
      <c r="A16" s="22">
        <v>13</v>
      </c>
      <c r="B16" s="23" t="s">
        <v>97</v>
      </c>
      <c r="C16" s="23" t="s">
        <v>13</v>
      </c>
      <c r="D16" s="23" t="s">
        <v>116</v>
      </c>
      <c r="E16" s="23" t="s">
        <v>117</v>
      </c>
      <c r="F16" s="22">
        <v>0</v>
      </c>
      <c r="G16" s="22">
        <v>1.094</v>
      </c>
      <c r="H16" s="22">
        <v>1.094</v>
      </c>
      <c r="I16" s="26">
        <f t="shared" si="1"/>
        <v>5.47</v>
      </c>
    </row>
    <row r="17" ht="15" customHeight="1" spans="1:9">
      <c r="A17" s="22">
        <v>14</v>
      </c>
      <c r="B17" s="23" t="s">
        <v>97</v>
      </c>
      <c r="C17" s="23" t="s">
        <v>13</v>
      </c>
      <c r="D17" s="23" t="s">
        <v>118</v>
      </c>
      <c r="E17" s="23" t="s">
        <v>119</v>
      </c>
      <c r="F17" s="22">
        <v>1.094</v>
      </c>
      <c r="G17" s="22">
        <v>1.675</v>
      </c>
      <c r="H17" s="22">
        <v>0.581</v>
      </c>
      <c r="I17" s="26">
        <f t="shared" si="1"/>
        <v>2.905</v>
      </c>
    </row>
    <row r="18" ht="15" customHeight="1" spans="1:9">
      <c r="A18" s="22">
        <v>15</v>
      </c>
      <c r="B18" s="23" t="s">
        <v>97</v>
      </c>
      <c r="C18" s="23" t="s">
        <v>13</v>
      </c>
      <c r="D18" s="23" t="s">
        <v>116</v>
      </c>
      <c r="E18" s="23" t="s">
        <v>117</v>
      </c>
      <c r="F18" s="22">
        <v>1.6</v>
      </c>
      <c r="G18" s="22">
        <v>5.348</v>
      </c>
      <c r="H18" s="22">
        <v>3.748</v>
      </c>
      <c r="I18" s="26">
        <f t="shared" si="1"/>
        <v>18.74</v>
      </c>
    </row>
    <row r="19" ht="15" customHeight="1" spans="1:9">
      <c r="A19" s="22">
        <v>16</v>
      </c>
      <c r="B19" s="23" t="s">
        <v>97</v>
      </c>
      <c r="C19" s="23" t="s">
        <v>13</v>
      </c>
      <c r="D19" s="23" t="s">
        <v>120</v>
      </c>
      <c r="E19" s="23" t="s">
        <v>121</v>
      </c>
      <c r="F19" s="22">
        <v>0</v>
      </c>
      <c r="G19" s="22">
        <v>0.902</v>
      </c>
      <c r="H19" s="22">
        <v>0.902</v>
      </c>
      <c r="I19" s="26">
        <f t="shared" si="1"/>
        <v>4.51</v>
      </c>
    </row>
    <row r="20" ht="15" customHeight="1" spans="1:9">
      <c r="A20" s="22">
        <v>17</v>
      </c>
      <c r="B20" s="23" t="s">
        <v>97</v>
      </c>
      <c r="C20" s="23" t="s">
        <v>13</v>
      </c>
      <c r="D20" s="23" t="s">
        <v>122</v>
      </c>
      <c r="E20" s="23" t="s">
        <v>123</v>
      </c>
      <c r="F20" s="22">
        <v>0.902</v>
      </c>
      <c r="G20" s="22">
        <v>7.375</v>
      </c>
      <c r="H20" s="22">
        <v>6.473</v>
      </c>
      <c r="I20" s="26">
        <f t="shared" si="1"/>
        <v>32.365</v>
      </c>
    </row>
    <row r="21" ht="15" customHeight="1" spans="1:9">
      <c r="A21" s="22">
        <v>18</v>
      </c>
      <c r="B21" s="23" t="s">
        <v>97</v>
      </c>
      <c r="C21" s="23" t="s">
        <v>13</v>
      </c>
      <c r="D21" s="23" t="s">
        <v>124</v>
      </c>
      <c r="E21" s="23" t="s">
        <v>125</v>
      </c>
      <c r="F21" s="22">
        <v>0</v>
      </c>
      <c r="G21" s="22">
        <v>2.081</v>
      </c>
      <c r="H21" s="22">
        <v>2.081</v>
      </c>
      <c r="I21" s="26">
        <f t="shared" si="1"/>
        <v>10.405</v>
      </c>
    </row>
    <row r="22" ht="15" customHeight="1" spans="1:9">
      <c r="A22" s="22">
        <v>19</v>
      </c>
      <c r="B22" s="23" t="s">
        <v>97</v>
      </c>
      <c r="C22" s="23" t="s">
        <v>13</v>
      </c>
      <c r="D22" s="23" t="s">
        <v>126</v>
      </c>
      <c r="E22" s="23" t="s">
        <v>127</v>
      </c>
      <c r="F22" s="22">
        <v>0</v>
      </c>
      <c r="G22" s="22">
        <v>0.61</v>
      </c>
      <c r="H22" s="22">
        <v>0.61</v>
      </c>
      <c r="I22" s="26">
        <f t="shared" si="1"/>
        <v>3.05</v>
      </c>
    </row>
    <row r="23" ht="15" customHeight="1" spans="1:9">
      <c r="A23" s="22">
        <v>20</v>
      </c>
      <c r="B23" s="23" t="s">
        <v>97</v>
      </c>
      <c r="C23" s="23" t="s">
        <v>13</v>
      </c>
      <c r="D23" s="23" t="s">
        <v>128</v>
      </c>
      <c r="E23" s="23" t="s">
        <v>129</v>
      </c>
      <c r="F23" s="22">
        <v>0.61</v>
      </c>
      <c r="G23" s="22">
        <v>1.576</v>
      </c>
      <c r="H23" s="22">
        <v>0.966</v>
      </c>
      <c r="I23" s="26">
        <f t="shared" si="1"/>
        <v>4.83</v>
      </c>
    </row>
    <row r="24" s="20" customFormat="1" ht="15" customHeight="1" spans="1:9">
      <c r="A24" s="24"/>
      <c r="B24" s="25"/>
      <c r="C24" s="25" t="s">
        <v>12</v>
      </c>
      <c r="D24" s="25"/>
      <c r="E24" s="25"/>
      <c r="F24" s="24"/>
      <c r="G24" s="24"/>
      <c r="H24" s="24">
        <f>SUM(H13:H23)</f>
        <v>28.387</v>
      </c>
      <c r="I24" s="27">
        <f>SUM(I13:I23)</f>
        <v>141.935</v>
      </c>
    </row>
    <row r="25" ht="15" customHeight="1" spans="1:9">
      <c r="A25" s="22">
        <v>21</v>
      </c>
      <c r="B25" s="23" t="s">
        <v>97</v>
      </c>
      <c r="C25" s="23" t="s">
        <v>15</v>
      </c>
      <c r="D25" s="23" t="s">
        <v>130</v>
      </c>
      <c r="E25" s="23" t="s">
        <v>131</v>
      </c>
      <c r="F25" s="22">
        <v>1.401</v>
      </c>
      <c r="G25" s="22">
        <v>1.958</v>
      </c>
      <c r="H25" s="22">
        <v>0.557</v>
      </c>
      <c r="I25" s="26">
        <f t="shared" ref="I25:I28" si="2">H25*5</f>
        <v>2.785</v>
      </c>
    </row>
    <row r="26" ht="15" customHeight="1" spans="1:9">
      <c r="A26" s="22">
        <v>22</v>
      </c>
      <c r="B26" s="23" t="s">
        <v>97</v>
      </c>
      <c r="C26" s="23" t="s">
        <v>15</v>
      </c>
      <c r="D26" s="23" t="s">
        <v>132</v>
      </c>
      <c r="E26" s="23" t="s">
        <v>133</v>
      </c>
      <c r="F26" s="22">
        <v>0</v>
      </c>
      <c r="G26" s="22">
        <v>0.629</v>
      </c>
      <c r="H26" s="22">
        <v>0.629</v>
      </c>
      <c r="I26" s="26">
        <f t="shared" si="2"/>
        <v>3.145</v>
      </c>
    </row>
    <row r="27" ht="15" customHeight="1" spans="1:9">
      <c r="A27" s="22">
        <v>23</v>
      </c>
      <c r="B27" s="23" t="s">
        <v>97</v>
      </c>
      <c r="C27" s="23" t="s">
        <v>15</v>
      </c>
      <c r="D27" s="23" t="s">
        <v>134</v>
      </c>
      <c r="E27" s="23" t="s">
        <v>135</v>
      </c>
      <c r="F27" s="22">
        <v>1.434</v>
      </c>
      <c r="G27" s="22">
        <v>2.278</v>
      </c>
      <c r="H27" s="22">
        <v>0.844</v>
      </c>
      <c r="I27" s="26">
        <f t="shared" si="2"/>
        <v>4.22</v>
      </c>
    </row>
    <row r="28" ht="15" customHeight="1" spans="1:9">
      <c r="A28" s="22">
        <v>24</v>
      </c>
      <c r="B28" s="23" t="s">
        <v>97</v>
      </c>
      <c r="C28" s="23" t="s">
        <v>15</v>
      </c>
      <c r="D28" s="23" t="s">
        <v>136</v>
      </c>
      <c r="E28" s="23" t="s">
        <v>137</v>
      </c>
      <c r="F28" s="22">
        <v>0</v>
      </c>
      <c r="G28" s="22">
        <v>2.553</v>
      </c>
      <c r="H28" s="22">
        <v>2.553</v>
      </c>
      <c r="I28" s="26">
        <f t="shared" si="2"/>
        <v>12.765</v>
      </c>
    </row>
    <row r="29" s="20" customFormat="1" ht="15" customHeight="1" spans="1:9">
      <c r="A29" s="24"/>
      <c r="B29" s="25"/>
      <c r="C29" s="25" t="s">
        <v>12</v>
      </c>
      <c r="D29" s="25"/>
      <c r="E29" s="25"/>
      <c r="F29" s="24"/>
      <c r="G29" s="24"/>
      <c r="H29" s="24">
        <f>SUM(H25:H28)</f>
        <v>4.583</v>
      </c>
      <c r="I29" s="27">
        <f>SUM(I25:I28)</f>
        <v>22.915</v>
      </c>
    </row>
    <row r="30" ht="15" customHeight="1" spans="1:9">
      <c r="A30" s="22">
        <v>25</v>
      </c>
      <c r="B30" s="23" t="s">
        <v>97</v>
      </c>
      <c r="C30" s="23" t="s">
        <v>20</v>
      </c>
      <c r="D30" s="23" t="s">
        <v>138</v>
      </c>
      <c r="E30" s="23" t="s">
        <v>139</v>
      </c>
      <c r="F30" s="22">
        <v>0</v>
      </c>
      <c r="G30" s="22">
        <v>2.33</v>
      </c>
      <c r="H30" s="22">
        <v>2.33</v>
      </c>
      <c r="I30" s="26">
        <f t="shared" ref="I30:I39" si="3">H30*5</f>
        <v>11.65</v>
      </c>
    </row>
    <row r="31" ht="15" customHeight="1" spans="1:9">
      <c r="A31" s="22">
        <v>26</v>
      </c>
      <c r="B31" s="23" t="s">
        <v>97</v>
      </c>
      <c r="C31" s="23" t="s">
        <v>20</v>
      </c>
      <c r="D31" s="23" t="s">
        <v>140</v>
      </c>
      <c r="E31" s="23" t="s">
        <v>141</v>
      </c>
      <c r="F31" s="22">
        <v>2.33</v>
      </c>
      <c r="G31" s="22">
        <v>4.673</v>
      </c>
      <c r="H31" s="22">
        <v>2.343</v>
      </c>
      <c r="I31" s="26">
        <f t="shared" si="3"/>
        <v>11.715</v>
      </c>
    </row>
    <row r="32" ht="15" customHeight="1" spans="1:9">
      <c r="A32" s="22">
        <v>27</v>
      </c>
      <c r="B32" s="23" t="s">
        <v>97</v>
      </c>
      <c r="C32" s="23" t="s">
        <v>20</v>
      </c>
      <c r="D32" s="23" t="s">
        <v>142</v>
      </c>
      <c r="E32" s="23" t="s">
        <v>143</v>
      </c>
      <c r="F32" s="22">
        <v>0</v>
      </c>
      <c r="G32" s="22">
        <v>2.002</v>
      </c>
      <c r="H32" s="22">
        <v>2.002</v>
      </c>
      <c r="I32" s="26">
        <f t="shared" si="3"/>
        <v>10.01</v>
      </c>
    </row>
    <row r="33" ht="15" customHeight="1" spans="1:9">
      <c r="A33" s="22">
        <v>28</v>
      </c>
      <c r="B33" s="23" t="s">
        <v>97</v>
      </c>
      <c r="C33" s="23" t="s">
        <v>20</v>
      </c>
      <c r="D33" s="23" t="s">
        <v>144</v>
      </c>
      <c r="E33" s="23" t="s">
        <v>145</v>
      </c>
      <c r="F33" s="22">
        <v>2.002</v>
      </c>
      <c r="G33" s="22">
        <v>3.096</v>
      </c>
      <c r="H33" s="22">
        <v>1.094</v>
      </c>
      <c r="I33" s="26">
        <f t="shared" si="3"/>
        <v>5.47</v>
      </c>
    </row>
    <row r="34" ht="15" customHeight="1" spans="1:9">
      <c r="A34" s="22">
        <v>29</v>
      </c>
      <c r="B34" s="23" t="s">
        <v>97</v>
      </c>
      <c r="C34" s="23" t="s">
        <v>20</v>
      </c>
      <c r="D34" s="23" t="s">
        <v>146</v>
      </c>
      <c r="E34" s="23" t="s">
        <v>147</v>
      </c>
      <c r="F34" s="22">
        <v>3.096</v>
      </c>
      <c r="G34" s="22">
        <v>4.284</v>
      </c>
      <c r="H34" s="22">
        <v>1.188</v>
      </c>
      <c r="I34" s="26">
        <f t="shared" si="3"/>
        <v>5.94</v>
      </c>
    </row>
    <row r="35" ht="15" customHeight="1" spans="1:9">
      <c r="A35" s="22">
        <v>30</v>
      </c>
      <c r="B35" s="23" t="s">
        <v>97</v>
      </c>
      <c r="C35" s="23" t="s">
        <v>20</v>
      </c>
      <c r="D35" s="23" t="s">
        <v>148</v>
      </c>
      <c r="E35" s="23" t="s">
        <v>149</v>
      </c>
      <c r="F35" s="22">
        <v>0</v>
      </c>
      <c r="G35" s="22">
        <v>2.464</v>
      </c>
      <c r="H35" s="22">
        <v>2.464</v>
      </c>
      <c r="I35" s="26">
        <f t="shared" si="3"/>
        <v>12.32</v>
      </c>
    </row>
    <row r="36" ht="15" customHeight="1" spans="1:9">
      <c r="A36" s="22">
        <v>31</v>
      </c>
      <c r="B36" s="23" t="s">
        <v>97</v>
      </c>
      <c r="C36" s="23" t="s">
        <v>20</v>
      </c>
      <c r="D36" s="23" t="s">
        <v>150</v>
      </c>
      <c r="E36" s="23" t="s">
        <v>151</v>
      </c>
      <c r="F36" s="22">
        <v>2.464</v>
      </c>
      <c r="G36" s="22">
        <v>3.79</v>
      </c>
      <c r="H36" s="22">
        <v>1.326</v>
      </c>
      <c r="I36" s="26">
        <f t="shared" si="3"/>
        <v>6.63</v>
      </c>
    </row>
    <row r="37" ht="15" customHeight="1" spans="1:9">
      <c r="A37" s="22">
        <v>32</v>
      </c>
      <c r="B37" s="23" t="s">
        <v>97</v>
      </c>
      <c r="C37" s="23" t="s">
        <v>20</v>
      </c>
      <c r="D37" s="23" t="s">
        <v>152</v>
      </c>
      <c r="E37" s="23" t="s">
        <v>153</v>
      </c>
      <c r="F37" s="22">
        <v>3.79</v>
      </c>
      <c r="G37" s="22">
        <v>5.212</v>
      </c>
      <c r="H37" s="22">
        <v>1.422</v>
      </c>
      <c r="I37" s="26">
        <f t="shared" si="3"/>
        <v>7.11</v>
      </c>
    </row>
    <row r="38" ht="15" customHeight="1" spans="1:9">
      <c r="A38" s="22">
        <v>33</v>
      </c>
      <c r="B38" s="23" t="s">
        <v>97</v>
      </c>
      <c r="C38" s="23" t="s">
        <v>20</v>
      </c>
      <c r="D38" s="23" t="s">
        <v>154</v>
      </c>
      <c r="E38" s="23" t="s">
        <v>155</v>
      </c>
      <c r="F38" s="22">
        <v>0</v>
      </c>
      <c r="G38" s="22">
        <v>0.871</v>
      </c>
      <c r="H38" s="22">
        <v>0.871</v>
      </c>
      <c r="I38" s="26">
        <f t="shared" si="3"/>
        <v>4.355</v>
      </c>
    </row>
    <row r="39" ht="15" customHeight="1" spans="1:9">
      <c r="A39" s="22">
        <v>34</v>
      </c>
      <c r="B39" s="23" t="s">
        <v>97</v>
      </c>
      <c r="C39" s="23" t="s">
        <v>20</v>
      </c>
      <c r="D39" s="23" t="s">
        <v>156</v>
      </c>
      <c r="E39" s="23" t="s">
        <v>157</v>
      </c>
      <c r="F39" s="22">
        <v>0.871</v>
      </c>
      <c r="G39" s="22">
        <v>3.513</v>
      </c>
      <c r="H39" s="22">
        <v>2.642</v>
      </c>
      <c r="I39" s="26">
        <f t="shared" si="3"/>
        <v>13.21</v>
      </c>
    </row>
    <row r="40" s="20" customFormat="1" ht="15" customHeight="1" spans="1:9">
      <c r="A40" s="24"/>
      <c r="B40" s="25"/>
      <c r="C40" s="25" t="s">
        <v>12</v>
      </c>
      <c r="D40" s="25"/>
      <c r="E40" s="25"/>
      <c r="F40" s="24"/>
      <c r="G40" s="24"/>
      <c r="H40" s="24">
        <f>SUM(H30:H39)</f>
        <v>17.682</v>
      </c>
      <c r="I40" s="27">
        <f>SUM(I30:I39)</f>
        <v>88.41</v>
      </c>
    </row>
    <row r="41" ht="15" customHeight="1" spans="1:9">
      <c r="A41" s="22">
        <v>35</v>
      </c>
      <c r="B41" s="23" t="s">
        <v>97</v>
      </c>
      <c r="C41" s="23" t="s">
        <v>23</v>
      </c>
      <c r="D41" s="23" t="s">
        <v>158</v>
      </c>
      <c r="E41" s="23" t="s">
        <v>159</v>
      </c>
      <c r="F41" s="22">
        <v>0</v>
      </c>
      <c r="G41" s="22">
        <v>5.56</v>
      </c>
      <c r="H41" s="22">
        <v>5.56</v>
      </c>
      <c r="I41" s="26">
        <f t="shared" ref="I41:I48" si="4">H41*5</f>
        <v>27.8</v>
      </c>
    </row>
    <row r="42" ht="15" customHeight="1" spans="1:9">
      <c r="A42" s="22">
        <v>36</v>
      </c>
      <c r="B42" s="23" t="s">
        <v>97</v>
      </c>
      <c r="C42" s="23" t="s">
        <v>23</v>
      </c>
      <c r="D42" s="23" t="s">
        <v>160</v>
      </c>
      <c r="E42" s="23" t="s">
        <v>161</v>
      </c>
      <c r="F42" s="22">
        <v>0</v>
      </c>
      <c r="G42" s="22">
        <v>1.397</v>
      </c>
      <c r="H42" s="22">
        <v>1.397</v>
      </c>
      <c r="I42" s="26">
        <f t="shared" si="4"/>
        <v>6.985</v>
      </c>
    </row>
    <row r="43" ht="15" customHeight="1" spans="1:9">
      <c r="A43" s="22">
        <v>37</v>
      </c>
      <c r="B43" s="23" t="s">
        <v>97</v>
      </c>
      <c r="C43" s="23" t="s">
        <v>23</v>
      </c>
      <c r="D43" s="23" t="s">
        <v>162</v>
      </c>
      <c r="E43" s="23" t="s">
        <v>163</v>
      </c>
      <c r="F43" s="22">
        <v>0</v>
      </c>
      <c r="G43" s="22">
        <v>1.946</v>
      </c>
      <c r="H43" s="22">
        <v>1.946</v>
      </c>
      <c r="I43" s="26">
        <f t="shared" si="4"/>
        <v>9.73</v>
      </c>
    </row>
    <row r="44" ht="15" customHeight="1" spans="1:9">
      <c r="A44" s="22">
        <v>38</v>
      </c>
      <c r="B44" s="23" t="s">
        <v>97</v>
      </c>
      <c r="C44" s="23" t="s">
        <v>23</v>
      </c>
      <c r="D44" s="23" t="s">
        <v>164</v>
      </c>
      <c r="E44" s="23" t="s">
        <v>165</v>
      </c>
      <c r="F44" s="22">
        <v>1.946</v>
      </c>
      <c r="G44" s="22">
        <v>3.048</v>
      </c>
      <c r="H44" s="22">
        <v>1.102</v>
      </c>
      <c r="I44" s="26">
        <f t="shared" si="4"/>
        <v>5.51</v>
      </c>
    </row>
    <row r="45" ht="15" customHeight="1" spans="1:9">
      <c r="A45" s="22">
        <v>39</v>
      </c>
      <c r="B45" s="23" t="s">
        <v>97</v>
      </c>
      <c r="C45" s="23" t="s">
        <v>23</v>
      </c>
      <c r="D45" s="23" t="s">
        <v>166</v>
      </c>
      <c r="E45" s="23" t="s">
        <v>167</v>
      </c>
      <c r="F45" s="22">
        <v>3.048</v>
      </c>
      <c r="G45" s="22">
        <v>4.145</v>
      </c>
      <c r="H45" s="22">
        <v>1.097</v>
      </c>
      <c r="I45" s="26">
        <f t="shared" si="4"/>
        <v>5.485</v>
      </c>
    </row>
    <row r="46" ht="15" customHeight="1" spans="1:9">
      <c r="A46" s="22">
        <v>40</v>
      </c>
      <c r="B46" s="23" t="s">
        <v>97</v>
      </c>
      <c r="C46" s="23" t="s">
        <v>23</v>
      </c>
      <c r="D46" s="23" t="s">
        <v>168</v>
      </c>
      <c r="E46" s="23" t="s">
        <v>169</v>
      </c>
      <c r="F46" s="22">
        <v>2.472</v>
      </c>
      <c r="G46" s="22">
        <v>2.683</v>
      </c>
      <c r="H46" s="22">
        <v>0.211</v>
      </c>
      <c r="I46" s="26">
        <f t="shared" si="4"/>
        <v>1.055</v>
      </c>
    </row>
    <row r="47" ht="15" customHeight="1" spans="1:9">
      <c r="A47" s="22">
        <v>41</v>
      </c>
      <c r="B47" s="23" t="s">
        <v>97</v>
      </c>
      <c r="C47" s="23" t="s">
        <v>23</v>
      </c>
      <c r="D47" s="23" t="s">
        <v>170</v>
      </c>
      <c r="E47" s="23" t="s">
        <v>171</v>
      </c>
      <c r="F47" s="22">
        <v>2.683</v>
      </c>
      <c r="G47" s="22">
        <v>5.694</v>
      </c>
      <c r="H47" s="22">
        <v>3.011</v>
      </c>
      <c r="I47" s="26">
        <f t="shared" si="4"/>
        <v>15.055</v>
      </c>
    </row>
    <row r="48" ht="15" customHeight="1" spans="1:9">
      <c r="A48" s="22">
        <v>42</v>
      </c>
      <c r="B48" s="23" t="s">
        <v>97</v>
      </c>
      <c r="C48" s="23" t="s">
        <v>23</v>
      </c>
      <c r="D48" s="23" t="s">
        <v>172</v>
      </c>
      <c r="E48" s="23" t="s">
        <v>173</v>
      </c>
      <c r="F48" s="22">
        <v>0</v>
      </c>
      <c r="G48" s="22">
        <v>3.474</v>
      </c>
      <c r="H48" s="22">
        <v>3.474</v>
      </c>
      <c r="I48" s="26">
        <f t="shared" si="4"/>
        <v>17.37</v>
      </c>
    </row>
    <row r="49" s="20" customFormat="1" ht="15" customHeight="1" spans="1:9">
      <c r="A49" s="24"/>
      <c r="B49" s="25"/>
      <c r="C49" s="25" t="s">
        <v>12</v>
      </c>
      <c r="D49" s="25"/>
      <c r="E49" s="25"/>
      <c r="F49" s="24"/>
      <c r="G49" s="24"/>
      <c r="H49" s="24">
        <f>SUM(H41:H48)</f>
        <v>17.798</v>
      </c>
      <c r="I49" s="27">
        <f>SUM(I41:I48)</f>
        <v>88.99</v>
      </c>
    </row>
    <row r="50" ht="15" customHeight="1" spans="1:9">
      <c r="A50" s="22">
        <v>43</v>
      </c>
      <c r="B50" s="23" t="s">
        <v>97</v>
      </c>
      <c r="C50" s="23" t="s">
        <v>70</v>
      </c>
      <c r="D50" s="23" t="s">
        <v>174</v>
      </c>
      <c r="E50" s="23" t="s">
        <v>175</v>
      </c>
      <c r="F50" s="22">
        <v>0</v>
      </c>
      <c r="G50" s="22">
        <v>0.965</v>
      </c>
      <c r="H50" s="22">
        <v>0.965</v>
      </c>
      <c r="I50" s="26">
        <f t="shared" ref="I50:I56" si="5">H50*5</f>
        <v>4.825</v>
      </c>
    </row>
    <row r="51" ht="15" customHeight="1" spans="1:9">
      <c r="A51" s="22">
        <v>44</v>
      </c>
      <c r="B51" s="23" t="s">
        <v>97</v>
      </c>
      <c r="C51" s="23" t="s">
        <v>70</v>
      </c>
      <c r="D51" s="23" t="s">
        <v>176</v>
      </c>
      <c r="E51" s="23" t="s">
        <v>175</v>
      </c>
      <c r="F51" s="22">
        <v>0.965</v>
      </c>
      <c r="G51" s="22">
        <v>1.094</v>
      </c>
      <c r="H51" s="22">
        <v>0.129</v>
      </c>
      <c r="I51" s="26">
        <f t="shared" si="5"/>
        <v>0.645</v>
      </c>
    </row>
    <row r="52" ht="15" customHeight="1" spans="1:9">
      <c r="A52" s="22">
        <v>45</v>
      </c>
      <c r="B52" s="23" t="s">
        <v>97</v>
      </c>
      <c r="C52" s="23" t="s">
        <v>70</v>
      </c>
      <c r="D52" s="23" t="s">
        <v>177</v>
      </c>
      <c r="E52" s="23" t="s">
        <v>178</v>
      </c>
      <c r="F52" s="22">
        <v>1.094</v>
      </c>
      <c r="G52" s="22">
        <v>1.217</v>
      </c>
      <c r="H52" s="22">
        <v>0.123</v>
      </c>
      <c r="I52" s="26">
        <f t="shared" si="5"/>
        <v>0.615</v>
      </c>
    </row>
    <row r="53" ht="15" customHeight="1" spans="1:9">
      <c r="A53" s="22">
        <v>46</v>
      </c>
      <c r="B53" s="23" t="s">
        <v>97</v>
      </c>
      <c r="C53" s="23" t="s">
        <v>70</v>
      </c>
      <c r="D53" s="23" t="s">
        <v>179</v>
      </c>
      <c r="E53" s="23" t="s">
        <v>175</v>
      </c>
      <c r="F53" s="22">
        <v>1.217</v>
      </c>
      <c r="G53" s="22">
        <v>3.121</v>
      </c>
      <c r="H53" s="22">
        <v>1.904</v>
      </c>
      <c r="I53" s="26">
        <f t="shared" si="5"/>
        <v>9.52</v>
      </c>
    </row>
    <row r="54" ht="15" customHeight="1" spans="1:9">
      <c r="A54" s="22">
        <v>47</v>
      </c>
      <c r="B54" s="23" t="s">
        <v>97</v>
      </c>
      <c r="C54" s="23" t="s">
        <v>70</v>
      </c>
      <c r="D54" s="23" t="s">
        <v>180</v>
      </c>
      <c r="E54" s="23" t="s">
        <v>181</v>
      </c>
      <c r="F54" s="22">
        <v>3.121</v>
      </c>
      <c r="G54" s="22">
        <v>3.559</v>
      </c>
      <c r="H54" s="22">
        <v>0.438</v>
      </c>
      <c r="I54" s="26">
        <f t="shared" si="5"/>
        <v>2.19</v>
      </c>
    </row>
    <row r="55" ht="15" customHeight="1" spans="1:9">
      <c r="A55" s="22">
        <v>48</v>
      </c>
      <c r="B55" s="23" t="s">
        <v>97</v>
      </c>
      <c r="C55" s="23" t="s">
        <v>70</v>
      </c>
      <c r="D55" s="23" t="s">
        <v>182</v>
      </c>
      <c r="E55" s="23" t="s">
        <v>183</v>
      </c>
      <c r="F55" s="22">
        <v>3.559</v>
      </c>
      <c r="G55" s="22">
        <v>4.895</v>
      </c>
      <c r="H55" s="22">
        <v>1.336</v>
      </c>
      <c r="I55" s="26">
        <f t="shared" si="5"/>
        <v>6.68</v>
      </c>
    </row>
    <row r="56" ht="15" customHeight="1" spans="1:9">
      <c r="A56" s="22">
        <v>49</v>
      </c>
      <c r="B56" s="23" t="s">
        <v>97</v>
      </c>
      <c r="C56" s="23" t="s">
        <v>70</v>
      </c>
      <c r="D56" s="23" t="s">
        <v>180</v>
      </c>
      <c r="E56" s="23" t="s">
        <v>184</v>
      </c>
      <c r="F56" s="22">
        <v>4.895</v>
      </c>
      <c r="G56" s="22">
        <v>5.791</v>
      </c>
      <c r="H56" s="22">
        <v>0.896</v>
      </c>
      <c r="I56" s="26">
        <f t="shared" si="5"/>
        <v>4.48</v>
      </c>
    </row>
    <row r="57" s="20" customFormat="1" ht="15" customHeight="1" spans="1:9">
      <c r="A57" s="24"/>
      <c r="B57" s="25"/>
      <c r="C57" s="25" t="s">
        <v>12</v>
      </c>
      <c r="D57" s="25"/>
      <c r="E57" s="25"/>
      <c r="F57" s="24"/>
      <c r="G57" s="24"/>
      <c r="H57" s="24">
        <f>SUM(H50:H56)</f>
        <v>5.791</v>
      </c>
      <c r="I57" s="27">
        <f>SUM(I50:I56)</f>
        <v>28.955</v>
      </c>
    </row>
    <row r="58" ht="15" customHeight="1" spans="1:9">
      <c r="A58" s="22">
        <v>50</v>
      </c>
      <c r="B58" s="23" t="s">
        <v>97</v>
      </c>
      <c r="C58" s="23" t="s">
        <v>71</v>
      </c>
      <c r="D58" s="23" t="s">
        <v>185</v>
      </c>
      <c r="E58" s="23" t="s">
        <v>186</v>
      </c>
      <c r="F58" s="22">
        <v>0</v>
      </c>
      <c r="G58" s="22">
        <v>1.026</v>
      </c>
      <c r="H58" s="22">
        <v>1.026</v>
      </c>
      <c r="I58" s="26">
        <f t="shared" ref="I58:I68" si="6">H58*5</f>
        <v>5.13</v>
      </c>
    </row>
    <row r="59" ht="15" customHeight="1" spans="1:9">
      <c r="A59" s="22">
        <v>51</v>
      </c>
      <c r="B59" s="23" t="s">
        <v>97</v>
      </c>
      <c r="C59" s="23" t="s">
        <v>71</v>
      </c>
      <c r="D59" s="23" t="s">
        <v>187</v>
      </c>
      <c r="E59" s="23" t="s">
        <v>188</v>
      </c>
      <c r="F59" s="22">
        <v>1.026</v>
      </c>
      <c r="G59" s="22">
        <v>2.764</v>
      </c>
      <c r="H59" s="22">
        <v>1.738</v>
      </c>
      <c r="I59" s="26">
        <f t="shared" si="6"/>
        <v>8.69</v>
      </c>
    </row>
    <row r="60" ht="15" customHeight="1" spans="1:9">
      <c r="A60" s="22">
        <v>52</v>
      </c>
      <c r="B60" s="23" t="s">
        <v>97</v>
      </c>
      <c r="C60" s="23" t="s">
        <v>71</v>
      </c>
      <c r="D60" s="23" t="s">
        <v>189</v>
      </c>
      <c r="E60" s="23" t="s">
        <v>190</v>
      </c>
      <c r="F60" s="22">
        <v>0</v>
      </c>
      <c r="G60" s="22">
        <v>0.609</v>
      </c>
      <c r="H60" s="22">
        <v>0.609</v>
      </c>
      <c r="I60" s="26">
        <f t="shared" si="6"/>
        <v>3.045</v>
      </c>
    </row>
    <row r="61" ht="15" customHeight="1" spans="1:9">
      <c r="A61" s="22">
        <v>53</v>
      </c>
      <c r="B61" s="23" t="s">
        <v>97</v>
      </c>
      <c r="C61" s="23" t="s">
        <v>71</v>
      </c>
      <c r="D61" s="23" t="s">
        <v>191</v>
      </c>
      <c r="E61" s="23" t="s">
        <v>192</v>
      </c>
      <c r="F61" s="22">
        <v>0.609</v>
      </c>
      <c r="G61" s="22">
        <v>2.396</v>
      </c>
      <c r="H61" s="22">
        <v>1.787</v>
      </c>
      <c r="I61" s="26">
        <f t="shared" si="6"/>
        <v>8.935</v>
      </c>
    </row>
    <row r="62" ht="15" customHeight="1" spans="1:9">
      <c r="A62" s="22">
        <v>54</v>
      </c>
      <c r="B62" s="23" t="s">
        <v>97</v>
      </c>
      <c r="C62" s="23" t="s">
        <v>71</v>
      </c>
      <c r="D62" s="23" t="s">
        <v>193</v>
      </c>
      <c r="E62" s="23" t="s">
        <v>190</v>
      </c>
      <c r="F62" s="22">
        <v>2.396</v>
      </c>
      <c r="G62" s="22">
        <v>2.744</v>
      </c>
      <c r="H62" s="22">
        <v>0.348</v>
      </c>
      <c r="I62" s="26">
        <f t="shared" si="6"/>
        <v>1.74</v>
      </c>
    </row>
    <row r="63" ht="15" customHeight="1" spans="1:9">
      <c r="A63" s="22">
        <v>55</v>
      </c>
      <c r="B63" s="23" t="s">
        <v>97</v>
      </c>
      <c r="C63" s="23" t="s">
        <v>71</v>
      </c>
      <c r="D63" s="23" t="s">
        <v>194</v>
      </c>
      <c r="E63" s="23" t="s">
        <v>195</v>
      </c>
      <c r="F63" s="22">
        <v>0</v>
      </c>
      <c r="G63" s="22">
        <v>2.56</v>
      </c>
      <c r="H63" s="22">
        <v>2.56</v>
      </c>
      <c r="I63" s="26">
        <f t="shared" si="6"/>
        <v>12.8</v>
      </c>
    </row>
    <row r="64" ht="15" customHeight="1" spans="1:9">
      <c r="A64" s="22">
        <v>56</v>
      </c>
      <c r="B64" s="23" t="s">
        <v>97</v>
      </c>
      <c r="C64" s="23" t="s">
        <v>71</v>
      </c>
      <c r="D64" s="23" t="s">
        <v>196</v>
      </c>
      <c r="E64" s="23" t="s">
        <v>195</v>
      </c>
      <c r="F64" s="22">
        <v>2.56</v>
      </c>
      <c r="G64" s="22">
        <v>4.045</v>
      </c>
      <c r="H64" s="22">
        <v>1.485</v>
      </c>
      <c r="I64" s="26">
        <f t="shared" si="6"/>
        <v>7.425</v>
      </c>
    </row>
    <row r="65" ht="15" customHeight="1" spans="1:9">
      <c r="A65" s="22">
        <v>57</v>
      </c>
      <c r="B65" s="23" t="s">
        <v>97</v>
      </c>
      <c r="C65" s="23" t="s">
        <v>71</v>
      </c>
      <c r="D65" s="23" t="s">
        <v>197</v>
      </c>
      <c r="E65" s="23" t="s">
        <v>198</v>
      </c>
      <c r="F65" s="22">
        <v>0</v>
      </c>
      <c r="G65" s="22">
        <v>2.54</v>
      </c>
      <c r="H65" s="22">
        <v>2.54</v>
      </c>
      <c r="I65" s="26">
        <f t="shared" si="6"/>
        <v>12.7</v>
      </c>
    </row>
    <row r="66" ht="15" customHeight="1" spans="1:9">
      <c r="A66" s="22">
        <v>58</v>
      </c>
      <c r="B66" s="23" t="s">
        <v>97</v>
      </c>
      <c r="C66" s="23" t="s">
        <v>71</v>
      </c>
      <c r="D66" s="23" t="s">
        <v>199</v>
      </c>
      <c r="E66" s="23" t="s">
        <v>200</v>
      </c>
      <c r="F66" s="22">
        <v>0</v>
      </c>
      <c r="G66" s="22">
        <v>0.842</v>
      </c>
      <c r="H66" s="22">
        <v>0.842</v>
      </c>
      <c r="I66" s="26">
        <f t="shared" si="6"/>
        <v>4.21</v>
      </c>
    </row>
    <row r="67" ht="15" customHeight="1" spans="1:9">
      <c r="A67" s="22">
        <v>59</v>
      </c>
      <c r="B67" s="23" t="s">
        <v>97</v>
      </c>
      <c r="C67" s="23" t="s">
        <v>71</v>
      </c>
      <c r="D67" s="23" t="s">
        <v>201</v>
      </c>
      <c r="E67" s="23" t="s">
        <v>202</v>
      </c>
      <c r="F67" s="22">
        <v>0.842</v>
      </c>
      <c r="G67" s="22">
        <v>2.13</v>
      </c>
      <c r="H67" s="22">
        <v>1.288</v>
      </c>
      <c r="I67" s="26">
        <f t="shared" si="6"/>
        <v>6.44</v>
      </c>
    </row>
    <row r="68" ht="15" customHeight="1" spans="1:9">
      <c r="A68" s="22">
        <v>60</v>
      </c>
      <c r="B68" s="23" t="s">
        <v>97</v>
      </c>
      <c r="C68" s="23" t="s">
        <v>71</v>
      </c>
      <c r="D68" s="23" t="s">
        <v>203</v>
      </c>
      <c r="E68" s="23" t="s">
        <v>200</v>
      </c>
      <c r="F68" s="22">
        <v>2.13</v>
      </c>
      <c r="G68" s="22">
        <v>3.409</v>
      </c>
      <c r="H68" s="22">
        <v>1.279</v>
      </c>
      <c r="I68" s="26">
        <f t="shared" si="6"/>
        <v>6.395</v>
      </c>
    </row>
    <row r="69" s="20" customFormat="1" ht="15" customHeight="1" spans="1:9">
      <c r="A69" s="24"/>
      <c r="B69" s="25"/>
      <c r="C69" s="25" t="s">
        <v>12</v>
      </c>
      <c r="D69" s="25"/>
      <c r="E69" s="25"/>
      <c r="F69" s="24"/>
      <c r="G69" s="24"/>
      <c r="H69" s="24">
        <f>SUM(H58:H68)</f>
        <v>15.502</v>
      </c>
      <c r="I69" s="27">
        <f>SUM(I58:I68)</f>
        <v>77.51</v>
      </c>
    </row>
    <row r="70" ht="15" customHeight="1" spans="1:9">
      <c r="A70" s="22">
        <v>61</v>
      </c>
      <c r="B70" s="23" t="s">
        <v>97</v>
      </c>
      <c r="C70" s="23" t="s">
        <v>72</v>
      </c>
      <c r="D70" s="23" t="s">
        <v>204</v>
      </c>
      <c r="E70" s="23" t="s">
        <v>205</v>
      </c>
      <c r="F70" s="22">
        <v>0</v>
      </c>
      <c r="G70" s="22">
        <v>3.455</v>
      </c>
      <c r="H70" s="22">
        <v>3.455</v>
      </c>
      <c r="I70" s="26">
        <f t="shared" ref="I70:I76" si="7">H70*5</f>
        <v>17.275</v>
      </c>
    </row>
    <row r="71" s="20" customFormat="1" ht="15" customHeight="1" spans="1:9">
      <c r="A71" s="24"/>
      <c r="B71" s="25"/>
      <c r="C71" s="25" t="s">
        <v>12</v>
      </c>
      <c r="D71" s="25"/>
      <c r="E71" s="25"/>
      <c r="F71" s="24"/>
      <c r="G71" s="24"/>
      <c r="H71" s="24">
        <f>SUM(H70:H70)</f>
        <v>3.455</v>
      </c>
      <c r="I71" s="27">
        <f>SUM(I70:I70)</f>
        <v>17.275</v>
      </c>
    </row>
    <row r="72" ht="15" customHeight="1" spans="1:9">
      <c r="A72" s="22">
        <v>62</v>
      </c>
      <c r="B72" s="23" t="s">
        <v>97</v>
      </c>
      <c r="C72" s="23" t="s">
        <v>62</v>
      </c>
      <c r="D72" s="23" t="s">
        <v>194</v>
      </c>
      <c r="E72" s="23" t="s">
        <v>206</v>
      </c>
      <c r="F72" s="22">
        <v>1</v>
      </c>
      <c r="G72" s="22">
        <v>1.495</v>
      </c>
      <c r="H72" s="22">
        <v>0.495</v>
      </c>
      <c r="I72" s="26">
        <f t="shared" si="7"/>
        <v>2.475</v>
      </c>
    </row>
    <row r="73" ht="15" customHeight="1" spans="1:9">
      <c r="A73" s="22">
        <v>63</v>
      </c>
      <c r="B73" s="23" t="s">
        <v>97</v>
      </c>
      <c r="C73" s="23" t="s">
        <v>62</v>
      </c>
      <c r="D73" s="23" t="s">
        <v>207</v>
      </c>
      <c r="E73" s="23" t="s">
        <v>208</v>
      </c>
      <c r="F73" s="22">
        <v>0.495</v>
      </c>
      <c r="G73" s="22">
        <v>2.518</v>
      </c>
      <c r="H73" s="22">
        <v>2.023</v>
      </c>
      <c r="I73" s="26">
        <f t="shared" si="7"/>
        <v>10.115</v>
      </c>
    </row>
    <row r="74" ht="15" customHeight="1" spans="1:9">
      <c r="A74" s="22">
        <v>64</v>
      </c>
      <c r="B74" s="23" t="s">
        <v>97</v>
      </c>
      <c r="C74" s="23" t="s">
        <v>62</v>
      </c>
      <c r="D74" s="23" t="s">
        <v>209</v>
      </c>
      <c r="E74" s="23" t="s">
        <v>210</v>
      </c>
      <c r="F74" s="22">
        <v>0</v>
      </c>
      <c r="G74" s="22">
        <v>2.763</v>
      </c>
      <c r="H74" s="22">
        <v>2.763</v>
      </c>
      <c r="I74" s="26">
        <f t="shared" si="7"/>
        <v>13.815</v>
      </c>
    </row>
    <row r="75" ht="15" customHeight="1" spans="1:9">
      <c r="A75" s="22">
        <v>65</v>
      </c>
      <c r="B75" s="23" t="s">
        <v>97</v>
      </c>
      <c r="C75" s="23" t="s">
        <v>62</v>
      </c>
      <c r="D75" s="23" t="s">
        <v>211</v>
      </c>
      <c r="E75" s="23" t="s">
        <v>212</v>
      </c>
      <c r="F75" s="22">
        <v>0</v>
      </c>
      <c r="G75" s="22">
        <v>0.404</v>
      </c>
      <c r="H75" s="22">
        <v>0.404</v>
      </c>
      <c r="I75" s="26">
        <f t="shared" si="7"/>
        <v>2.02</v>
      </c>
    </row>
    <row r="76" ht="15" customHeight="1" spans="1:9">
      <c r="A76" s="22">
        <v>66</v>
      </c>
      <c r="B76" s="23" t="s">
        <v>97</v>
      </c>
      <c r="C76" s="23" t="s">
        <v>62</v>
      </c>
      <c r="D76" s="23" t="s">
        <v>213</v>
      </c>
      <c r="E76" s="23" t="s">
        <v>214</v>
      </c>
      <c r="F76" s="22">
        <v>0.404</v>
      </c>
      <c r="G76" s="22">
        <v>2.547</v>
      </c>
      <c r="H76" s="22">
        <v>2.143</v>
      </c>
      <c r="I76" s="26">
        <f t="shared" si="7"/>
        <v>10.715</v>
      </c>
    </row>
    <row r="77" s="20" customFormat="1" ht="15" customHeight="1" spans="1:9">
      <c r="A77" s="24"/>
      <c r="B77" s="25"/>
      <c r="C77" s="25" t="s">
        <v>12</v>
      </c>
      <c r="D77" s="25"/>
      <c r="E77" s="25"/>
      <c r="F77" s="24"/>
      <c r="G77" s="24"/>
      <c r="H77" s="24">
        <f>SUM(H72:H76)</f>
        <v>7.828</v>
      </c>
      <c r="I77" s="27">
        <f>SUM(I72:I76)</f>
        <v>39.14</v>
      </c>
    </row>
    <row r="78" s="20" customFormat="1" ht="15" customHeight="1" spans="1:9">
      <c r="A78" s="24"/>
      <c r="B78" s="25"/>
      <c r="C78" s="25" t="s">
        <v>31</v>
      </c>
      <c r="D78" s="25"/>
      <c r="E78" s="25"/>
      <c r="F78" s="24"/>
      <c r="G78" s="24"/>
      <c r="H78" s="24">
        <f>SUM(H77,H71,H69,H57,H49,H40,H29,H24,H12)</f>
        <v>110.231</v>
      </c>
      <c r="I78" s="27">
        <f>SUM(I77,I71,I69,I57,I49,I40,I29,I24,I12)</f>
        <v>551.155</v>
      </c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1"/>
    </sheetView>
  </sheetViews>
  <sheetFormatPr defaultColWidth="9" defaultRowHeight="13.5" outlineLevelCol="5"/>
  <cols>
    <col min="1" max="1" width="7.5" customWidth="1"/>
    <col min="2" max="2" width="11.25" customWidth="1"/>
    <col min="3" max="3" width="15.5" customWidth="1"/>
    <col min="4" max="4" width="13.125" style="5" customWidth="1"/>
    <col min="5" max="5" width="13.375" style="5" customWidth="1"/>
    <col min="6" max="6" width="19.125" customWidth="1"/>
  </cols>
  <sheetData>
    <row r="1" s="1" customFormat="1" ht="38" customHeight="1" spans="1:6">
      <c r="A1" s="6" t="s">
        <v>215</v>
      </c>
      <c r="B1" s="6"/>
      <c r="C1" s="6"/>
      <c r="D1" s="7"/>
      <c r="E1" s="7"/>
      <c r="F1" s="6"/>
    </row>
    <row r="2" s="2" customFormat="1" ht="36" customHeight="1" spans="1:6">
      <c r="A2" s="8" t="s">
        <v>1</v>
      </c>
      <c r="B2" s="9" t="s">
        <v>216</v>
      </c>
      <c r="C2" s="8" t="s">
        <v>75</v>
      </c>
      <c r="D2" s="10" t="s">
        <v>217</v>
      </c>
      <c r="E2" s="10" t="s">
        <v>218</v>
      </c>
      <c r="F2" s="11" t="s">
        <v>7</v>
      </c>
    </row>
    <row r="3" s="3" customFormat="1" ht="25" customHeight="1" spans="1:6">
      <c r="A3" s="12">
        <v>1</v>
      </c>
      <c r="B3" s="12" t="s">
        <v>219</v>
      </c>
      <c r="C3" s="12" t="s">
        <v>220</v>
      </c>
      <c r="D3" s="13">
        <v>17.012</v>
      </c>
      <c r="E3" s="14">
        <f t="shared" ref="E3:E15" si="0">D3*1</f>
        <v>17.012</v>
      </c>
      <c r="F3" s="15"/>
    </row>
    <row r="4" s="3" customFormat="1" ht="25" customHeight="1" spans="1:6">
      <c r="A4" s="12">
        <v>2</v>
      </c>
      <c r="B4" s="12" t="s">
        <v>219</v>
      </c>
      <c r="C4" s="12" t="s">
        <v>221</v>
      </c>
      <c r="D4" s="13">
        <v>19.037</v>
      </c>
      <c r="E4" s="14">
        <f t="shared" si="0"/>
        <v>19.037</v>
      </c>
      <c r="F4" s="15"/>
    </row>
    <row r="5" s="3" customFormat="1" ht="25" customHeight="1" spans="1:6">
      <c r="A5" s="12">
        <v>3</v>
      </c>
      <c r="B5" s="12" t="s">
        <v>219</v>
      </c>
      <c r="C5" s="12" t="s">
        <v>222</v>
      </c>
      <c r="D5" s="13">
        <v>9.328</v>
      </c>
      <c r="E5" s="14">
        <f t="shared" si="0"/>
        <v>9.328</v>
      </c>
      <c r="F5" s="15"/>
    </row>
    <row r="6" s="3" customFormat="1" ht="25" customHeight="1" spans="1:6">
      <c r="A6" s="12">
        <v>4</v>
      </c>
      <c r="B6" s="12" t="s">
        <v>219</v>
      </c>
      <c r="C6" s="12" t="s">
        <v>141</v>
      </c>
      <c r="D6" s="13">
        <v>21.087</v>
      </c>
      <c r="E6" s="14">
        <f t="shared" si="0"/>
        <v>21.087</v>
      </c>
      <c r="F6" s="15"/>
    </row>
    <row r="7" s="3" customFormat="1" ht="25" customHeight="1" spans="1:6">
      <c r="A7" s="12">
        <v>5</v>
      </c>
      <c r="B7" s="12" t="s">
        <v>219</v>
      </c>
      <c r="C7" s="12" t="s">
        <v>223</v>
      </c>
      <c r="D7" s="13">
        <v>9.11</v>
      </c>
      <c r="E7" s="14">
        <f t="shared" si="0"/>
        <v>9.11</v>
      </c>
      <c r="F7" s="15"/>
    </row>
    <row r="8" s="3" customFormat="1" ht="25" customHeight="1" spans="1:6">
      <c r="A8" s="12">
        <v>6</v>
      </c>
      <c r="B8" s="12" t="s">
        <v>219</v>
      </c>
      <c r="C8" s="12" t="s">
        <v>224</v>
      </c>
      <c r="D8" s="13">
        <v>11.128</v>
      </c>
      <c r="E8" s="14">
        <f t="shared" si="0"/>
        <v>11.128</v>
      </c>
      <c r="F8" s="15"/>
    </row>
    <row r="9" s="3" customFormat="1" ht="25" customHeight="1" spans="1:6">
      <c r="A9" s="12">
        <v>7</v>
      </c>
      <c r="B9" s="12" t="s">
        <v>219</v>
      </c>
      <c r="C9" s="12" t="s">
        <v>225</v>
      </c>
      <c r="D9" s="13">
        <v>10.5</v>
      </c>
      <c r="E9" s="14">
        <f t="shared" si="0"/>
        <v>10.5</v>
      </c>
      <c r="F9" s="15"/>
    </row>
    <row r="10" s="3" customFormat="1" ht="25" customHeight="1" spans="1:6">
      <c r="A10" s="12">
        <v>8</v>
      </c>
      <c r="B10" s="12" t="s">
        <v>219</v>
      </c>
      <c r="C10" s="12" t="s">
        <v>226</v>
      </c>
      <c r="D10" s="13">
        <v>10.585</v>
      </c>
      <c r="E10" s="14">
        <f t="shared" si="0"/>
        <v>10.585</v>
      </c>
      <c r="F10" s="15"/>
    </row>
    <row r="11" s="3" customFormat="1" ht="25" customHeight="1" spans="1:6">
      <c r="A11" s="12">
        <v>9</v>
      </c>
      <c r="B11" s="12" t="s">
        <v>219</v>
      </c>
      <c r="C11" s="12" t="s">
        <v>227</v>
      </c>
      <c r="D11" s="13">
        <v>15.118</v>
      </c>
      <c r="E11" s="14">
        <f t="shared" si="0"/>
        <v>15.118</v>
      </c>
      <c r="F11" s="15"/>
    </row>
    <row r="12" s="3" customFormat="1" ht="25" customHeight="1" spans="1:6">
      <c r="A12" s="12">
        <v>10</v>
      </c>
      <c r="B12" s="12" t="s">
        <v>219</v>
      </c>
      <c r="C12" s="12" t="s">
        <v>228</v>
      </c>
      <c r="D12" s="13">
        <v>10.095</v>
      </c>
      <c r="E12" s="14">
        <f t="shared" si="0"/>
        <v>10.095</v>
      </c>
      <c r="F12" s="15"/>
    </row>
    <row r="13" s="3" customFormat="1" ht="25" customHeight="1" spans="1:6">
      <c r="A13" s="12">
        <v>11</v>
      </c>
      <c r="B13" s="12" t="s">
        <v>219</v>
      </c>
      <c r="C13" s="12" t="s">
        <v>229</v>
      </c>
      <c r="D13" s="13">
        <v>5</v>
      </c>
      <c r="E13" s="14">
        <f t="shared" si="0"/>
        <v>5</v>
      </c>
      <c r="F13" s="15"/>
    </row>
    <row r="14" s="3" customFormat="1" ht="25" customHeight="1" spans="1:6">
      <c r="A14" s="12">
        <v>12</v>
      </c>
      <c r="B14" s="12" t="s">
        <v>219</v>
      </c>
      <c r="C14" s="12" t="s">
        <v>230</v>
      </c>
      <c r="D14" s="16">
        <v>4</v>
      </c>
      <c r="E14" s="14">
        <f t="shared" si="0"/>
        <v>4</v>
      </c>
      <c r="F14" s="15"/>
    </row>
    <row r="15" s="3" customFormat="1" ht="25" customHeight="1" spans="1:6">
      <c r="A15" s="12">
        <v>13</v>
      </c>
      <c r="B15" s="12" t="s">
        <v>219</v>
      </c>
      <c r="C15" s="12" t="s">
        <v>231</v>
      </c>
      <c r="D15" s="13">
        <v>14</v>
      </c>
      <c r="E15" s="14">
        <f t="shared" si="0"/>
        <v>14</v>
      </c>
      <c r="F15" s="15"/>
    </row>
    <row r="16" s="4" customFormat="1" ht="25" customHeight="1" spans="1:6">
      <c r="A16" s="17"/>
      <c r="B16" s="17" t="s">
        <v>31</v>
      </c>
      <c r="C16" s="17"/>
      <c r="D16" s="18">
        <f>SUM(D3:D15)</f>
        <v>156</v>
      </c>
      <c r="E16" s="18">
        <f>SUM(E3:E15)</f>
        <v>156</v>
      </c>
      <c r="F16" s="17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2019危桥</vt:lpstr>
      <vt:lpstr>2018危桥</vt:lpstr>
      <vt:lpstr>2017危桥</vt:lpstr>
      <vt:lpstr>2017安保</vt:lpstr>
      <vt:lpstr>安保明细表（市计划）</vt:lpstr>
      <vt:lpstr>2018美丽农村路明细表</vt:lpstr>
      <vt:lpstr>日常养护县道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小柏</cp:lastModifiedBy>
  <dcterms:created xsi:type="dcterms:W3CDTF">2019-12-26T08:23:00Z</dcterms:created>
  <dcterms:modified xsi:type="dcterms:W3CDTF">2020-01-06T00:37:19Z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